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u-dental\shared\Documents\Рецлова Юлия Александровна\1. мед.статистики\2. Округ\1. окружные годовые отчеты\2023\"/>
    </mc:Choice>
  </mc:AlternateContent>
  <bookViews>
    <workbookView xWindow="120" yWindow="480" windowWidth="15480" windowHeight="10710" tabRatio="592" firstSheet="5" activeTab="10"/>
  </bookViews>
  <sheets>
    <sheet name="1 информация о деятельности" sheetId="20" r:id="rId1"/>
    <sheet name="2 МТБ" sheetId="2" r:id="rId2"/>
    <sheet name="3 Охват стоматологической помощ" sheetId="22" r:id="rId3"/>
    <sheet name="4 терапия и детство ОМС (кол-в)" sheetId="27" r:id="rId4"/>
    <sheet name="5 Кач терапия и детство ОМС" sheetId="28" r:id="rId5"/>
    <sheet name="6 хирургия" sheetId="16" r:id="rId6"/>
    <sheet name="7 ортодонтия" sheetId="19" r:id="rId7"/>
    <sheet name="8 ортопедия платная" sheetId="25" r:id="rId8"/>
    <sheet name="9 рентгенология" sheetId="23" r:id="rId9"/>
    <sheet name="10 онкопатология" sheetId="7" r:id="rId10"/>
    <sheet name="11 кадровый состав" sheetId="29" r:id="rId11"/>
  </sheets>
  <externalReferences>
    <externalReference r:id="rId12"/>
  </externalReferences>
  <calcPr calcId="162913"/>
</workbook>
</file>

<file path=xl/calcChain.xml><?xml version="1.0" encoding="utf-8"?>
<calcChain xmlns="http://schemas.openxmlformats.org/spreadsheetml/2006/main">
  <c r="D63" i="23" l="1"/>
  <c r="G61" i="2"/>
  <c r="N61" i="7" l="1"/>
  <c r="D60" i="29" l="1"/>
  <c r="D59" i="29"/>
  <c r="C59" i="29"/>
  <c r="C60" i="29"/>
  <c r="D58" i="29"/>
  <c r="C58" i="29"/>
  <c r="V60" i="7" l="1"/>
  <c r="R60" i="7"/>
  <c r="N60" i="7"/>
  <c r="AE62" i="27" l="1"/>
  <c r="AB62" i="27"/>
  <c r="R62" i="27"/>
  <c r="H62" i="27"/>
  <c r="L62" i="22"/>
  <c r="L60" i="22"/>
  <c r="I65" i="19" l="1"/>
  <c r="I64" i="19"/>
  <c r="J11" i="7" l="1"/>
  <c r="J12" i="7"/>
  <c r="J13" i="7"/>
  <c r="J14" i="7"/>
  <c r="J15" i="7"/>
  <c r="J16" i="7"/>
  <c r="J17" i="7"/>
  <c r="J18" i="7"/>
  <c r="J19" i="7"/>
  <c r="J20" i="7"/>
  <c r="J21" i="7"/>
  <c r="J22" i="7"/>
  <c r="J23" i="7"/>
  <c r="J25" i="7"/>
  <c r="J26" i="7"/>
  <c r="J27" i="7"/>
  <c r="J28" i="7"/>
  <c r="J29" i="7"/>
  <c r="J31" i="7"/>
  <c r="J32" i="7"/>
  <c r="J33" i="7"/>
  <c r="J37" i="7"/>
  <c r="J38" i="7"/>
  <c r="J40" i="7"/>
  <c r="J44" i="7"/>
  <c r="J45" i="7"/>
  <c r="J47" i="7"/>
  <c r="J49" i="7"/>
  <c r="J50" i="7"/>
  <c r="J52" i="7"/>
  <c r="J57" i="7"/>
  <c r="J58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5" i="7"/>
  <c r="I26" i="7"/>
  <c r="I27" i="7"/>
  <c r="I28" i="7"/>
  <c r="I29" i="7"/>
  <c r="I31" i="7"/>
  <c r="I32" i="7"/>
  <c r="I33" i="7"/>
  <c r="I37" i="7"/>
  <c r="I38" i="7"/>
  <c r="I40" i="7"/>
  <c r="I44" i="7"/>
  <c r="I45" i="7"/>
  <c r="I47" i="7"/>
  <c r="I49" i="7"/>
  <c r="I50" i="7"/>
  <c r="I52" i="7"/>
  <c r="I57" i="7"/>
  <c r="I58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AD28" i="23"/>
  <c r="AA56" i="23"/>
  <c r="AB56" i="23"/>
  <c r="AC56" i="23"/>
  <c r="AD56" i="23"/>
  <c r="AA57" i="23"/>
  <c r="AB57" i="23"/>
  <c r="AC57" i="23"/>
  <c r="AD57" i="23"/>
  <c r="AA58" i="23"/>
  <c r="AB58" i="23"/>
  <c r="AC58" i="23"/>
  <c r="AD58" i="23"/>
  <c r="AA59" i="23"/>
  <c r="AB59" i="23"/>
  <c r="AC59" i="23"/>
  <c r="AD59" i="23"/>
  <c r="AA40" i="23"/>
  <c r="AB40" i="23"/>
  <c r="AC40" i="23"/>
  <c r="AD40" i="23"/>
  <c r="AA41" i="23"/>
  <c r="AB41" i="23"/>
  <c r="AC41" i="23"/>
  <c r="AD41" i="23"/>
  <c r="AA42" i="23"/>
  <c r="AB42" i="23"/>
  <c r="AC42" i="23"/>
  <c r="AD42" i="23"/>
  <c r="AA43" i="23"/>
  <c r="AB43" i="23"/>
  <c r="AC43" i="23"/>
  <c r="AD43" i="23"/>
  <c r="AA44" i="23"/>
  <c r="AB44" i="23"/>
  <c r="AC44" i="23"/>
  <c r="AD44" i="23"/>
  <c r="AA45" i="23"/>
  <c r="AB45" i="23"/>
  <c r="AC45" i="23"/>
  <c r="AD45" i="23"/>
  <c r="AA46" i="23"/>
  <c r="AB46" i="23"/>
  <c r="AC46" i="23"/>
  <c r="AD46" i="23"/>
  <c r="AA47" i="23"/>
  <c r="AB47" i="23"/>
  <c r="AC47" i="23"/>
  <c r="AD47" i="23"/>
  <c r="AA48" i="23"/>
  <c r="AB48" i="23"/>
  <c r="AC48" i="23"/>
  <c r="AD48" i="23"/>
  <c r="AA49" i="23"/>
  <c r="AB49" i="23"/>
  <c r="AC49" i="23"/>
  <c r="AD49" i="23"/>
  <c r="AA50" i="23"/>
  <c r="AB50" i="23"/>
  <c r="AC50" i="23"/>
  <c r="AD50" i="23"/>
  <c r="AA51" i="23"/>
  <c r="AB51" i="23"/>
  <c r="AC51" i="23"/>
  <c r="AD51" i="23"/>
  <c r="AA52" i="23"/>
  <c r="AB52" i="23"/>
  <c r="AC52" i="23"/>
  <c r="AD52" i="23"/>
  <c r="AA53" i="23"/>
  <c r="AB53" i="23"/>
  <c r="AC53" i="23"/>
  <c r="AD53" i="23"/>
  <c r="AD27" i="23"/>
  <c r="AC27" i="23"/>
  <c r="AB27" i="23"/>
  <c r="AA27" i="23"/>
  <c r="AR33" i="25"/>
  <c r="AR34" i="25"/>
  <c r="AR35" i="25"/>
  <c r="AR36" i="25"/>
  <c r="AR37" i="25"/>
  <c r="AR38" i="25"/>
  <c r="AR39" i="25"/>
  <c r="AR40" i="25"/>
  <c r="AR41" i="25"/>
  <c r="AR42" i="25"/>
  <c r="AR43" i="25"/>
  <c r="AR44" i="25"/>
  <c r="AR45" i="25"/>
  <c r="AR46" i="25"/>
  <c r="AR47" i="25"/>
  <c r="AR48" i="25"/>
  <c r="AR49" i="25"/>
  <c r="AR50" i="25"/>
  <c r="AR51" i="25"/>
  <c r="AR52" i="25"/>
  <c r="AR53" i="25"/>
  <c r="AR54" i="25"/>
  <c r="AR55" i="25"/>
  <c r="AR56" i="25"/>
  <c r="AR57" i="25"/>
  <c r="AR58" i="25"/>
  <c r="AR59" i="25"/>
  <c r="AQ33" i="25"/>
  <c r="AQ34" i="25"/>
  <c r="AQ35" i="25"/>
  <c r="AQ36" i="25"/>
  <c r="AQ37" i="25"/>
  <c r="AQ38" i="25"/>
  <c r="AQ39" i="25"/>
  <c r="AQ40" i="25"/>
  <c r="AQ41" i="25"/>
  <c r="AQ42" i="25"/>
  <c r="AQ43" i="25"/>
  <c r="AQ44" i="25"/>
  <c r="AQ45" i="25"/>
  <c r="AQ46" i="25"/>
  <c r="AQ47" i="25"/>
  <c r="AQ48" i="25"/>
  <c r="AQ49" i="25"/>
  <c r="AQ50" i="25"/>
  <c r="AQ51" i="25"/>
  <c r="AQ52" i="25"/>
  <c r="AQ53" i="25"/>
  <c r="AQ54" i="25"/>
  <c r="AQ55" i="25"/>
  <c r="AQ56" i="25"/>
  <c r="AQ57" i="25"/>
  <c r="AQ58" i="25"/>
  <c r="AQ59" i="25"/>
  <c r="AR27" i="25"/>
  <c r="AQ27" i="25"/>
  <c r="AR17" i="25"/>
  <c r="AQ17" i="25"/>
  <c r="AQ18" i="25"/>
  <c r="AB14" i="25"/>
  <c r="AB15" i="25"/>
  <c r="AB16" i="25"/>
  <c r="AB17" i="25"/>
  <c r="AB18" i="25"/>
  <c r="AB19" i="25"/>
  <c r="AB20" i="25"/>
  <c r="AB21" i="25"/>
  <c r="AB22" i="25"/>
  <c r="AB23" i="25"/>
  <c r="AB24" i="25"/>
  <c r="AB25" i="25"/>
  <c r="AB27" i="25"/>
  <c r="AB28" i="25"/>
  <c r="AB29" i="25"/>
  <c r="AB30" i="25"/>
  <c r="AB31" i="25"/>
  <c r="AB32" i="25"/>
  <c r="AB33" i="25"/>
  <c r="AB34" i="25"/>
  <c r="AB35" i="25"/>
  <c r="AB36" i="25"/>
  <c r="AB37" i="25"/>
  <c r="AB38" i="25"/>
  <c r="AB39" i="25"/>
  <c r="AB40" i="25"/>
  <c r="AB41" i="25"/>
  <c r="AB42" i="25"/>
  <c r="AB43" i="25"/>
  <c r="AB44" i="25"/>
  <c r="AB45" i="25"/>
  <c r="AB46" i="25"/>
  <c r="AB47" i="25"/>
  <c r="AB48" i="25"/>
  <c r="AB49" i="25"/>
  <c r="AB50" i="25"/>
  <c r="AB51" i="25"/>
  <c r="AB52" i="25"/>
  <c r="AB53" i="25"/>
  <c r="AB54" i="25"/>
  <c r="AB55" i="25"/>
  <c r="AB56" i="25"/>
  <c r="AB57" i="25"/>
  <c r="AB58" i="25"/>
  <c r="AB59" i="25"/>
  <c r="AA14" i="25"/>
  <c r="AA15" i="25"/>
  <c r="AA16" i="25"/>
  <c r="AA17" i="25"/>
  <c r="AA18" i="25"/>
  <c r="AA19" i="25"/>
  <c r="AA20" i="25"/>
  <c r="AA21" i="25"/>
  <c r="AA22" i="25"/>
  <c r="AA23" i="25"/>
  <c r="AA24" i="25"/>
  <c r="AA25" i="25"/>
  <c r="AA27" i="25"/>
  <c r="AA28" i="25"/>
  <c r="AA29" i="25"/>
  <c r="AA30" i="25"/>
  <c r="AA31" i="25"/>
  <c r="AA32" i="25"/>
  <c r="AA33" i="25"/>
  <c r="AA34" i="25"/>
  <c r="AA35" i="25"/>
  <c r="AA36" i="25"/>
  <c r="AA37" i="25"/>
  <c r="AA38" i="25"/>
  <c r="AA39" i="25"/>
  <c r="AA40" i="25"/>
  <c r="AA41" i="25"/>
  <c r="AA42" i="25"/>
  <c r="AA43" i="25"/>
  <c r="AA44" i="25"/>
  <c r="AA45" i="25"/>
  <c r="AA46" i="25"/>
  <c r="AA47" i="25"/>
  <c r="AA48" i="25"/>
  <c r="AA49" i="25"/>
  <c r="AA50" i="25"/>
  <c r="AA51" i="25"/>
  <c r="AA52" i="25"/>
  <c r="AA53" i="25"/>
  <c r="AA54" i="25"/>
  <c r="AA55" i="25"/>
  <c r="AA56" i="25"/>
  <c r="AA57" i="25"/>
  <c r="AA58" i="25"/>
  <c r="AA59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2" i="25"/>
  <c r="L53" i="25"/>
  <c r="L54" i="25"/>
  <c r="L55" i="25"/>
  <c r="L56" i="25"/>
  <c r="L57" i="25"/>
  <c r="L58" i="25"/>
  <c r="L59" i="25"/>
  <c r="K14" i="25"/>
  <c r="K15" i="25"/>
  <c r="K16" i="25"/>
  <c r="K17" i="25"/>
  <c r="K18" i="25"/>
  <c r="K19" i="25"/>
  <c r="K20" i="25"/>
  <c r="K21" i="25"/>
  <c r="K22" i="25"/>
  <c r="K23" i="25"/>
  <c r="K24" i="25"/>
  <c r="K25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56" i="25"/>
  <c r="K57" i="25"/>
  <c r="K58" i="25"/>
  <c r="K59" i="25"/>
  <c r="X61" i="19"/>
  <c r="W61" i="19"/>
  <c r="X60" i="19"/>
  <c r="W60" i="19"/>
  <c r="X26" i="19"/>
  <c r="W26" i="19"/>
  <c r="T60" i="19"/>
  <c r="T61" i="19"/>
  <c r="S61" i="19"/>
  <c r="S60" i="19"/>
  <c r="T26" i="19"/>
  <c r="S26" i="19"/>
  <c r="L15" i="19"/>
  <c r="L16" i="19"/>
  <c r="L17" i="19"/>
  <c r="L18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3" i="19"/>
  <c r="L44" i="19"/>
  <c r="L45" i="19"/>
  <c r="L46" i="19"/>
  <c r="L47" i="19"/>
  <c r="L48" i="19"/>
  <c r="L49" i="19"/>
  <c r="L50" i="19"/>
  <c r="L51" i="19"/>
  <c r="L52" i="19"/>
  <c r="L53" i="19"/>
  <c r="L54" i="19"/>
  <c r="L55" i="19"/>
  <c r="L56" i="19"/>
  <c r="L57" i="19"/>
  <c r="L58" i="19"/>
  <c r="L59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V14" i="19"/>
  <c r="V16" i="19"/>
  <c r="V17" i="19"/>
  <c r="V19" i="19"/>
  <c r="V20" i="19"/>
  <c r="V21" i="19"/>
  <c r="V23" i="19"/>
  <c r="V26" i="19"/>
  <c r="V28" i="19"/>
  <c r="V29" i="19"/>
  <c r="V31" i="19"/>
  <c r="V34" i="19"/>
  <c r="V35" i="19"/>
  <c r="V36" i="19"/>
  <c r="V60" i="19"/>
  <c r="V61" i="19"/>
  <c r="U14" i="19"/>
  <c r="U16" i="19"/>
  <c r="U17" i="19"/>
  <c r="U19" i="19"/>
  <c r="U21" i="19"/>
  <c r="U23" i="19"/>
  <c r="U26" i="19"/>
  <c r="U28" i="19"/>
  <c r="U29" i="19"/>
  <c r="U31" i="19"/>
  <c r="U34" i="19"/>
  <c r="U35" i="19"/>
  <c r="U36" i="19"/>
  <c r="U60" i="19"/>
  <c r="U61" i="19"/>
  <c r="T60" i="16"/>
  <c r="U60" i="16"/>
  <c r="V60" i="16"/>
  <c r="S60" i="16"/>
  <c r="T59" i="16"/>
  <c r="U59" i="16"/>
  <c r="V59" i="16"/>
  <c r="S59" i="16"/>
  <c r="T25" i="16"/>
  <c r="U25" i="16"/>
  <c r="V25" i="16"/>
  <c r="S25" i="16"/>
  <c r="W41" i="16"/>
  <c r="X41" i="16"/>
  <c r="X28" i="16"/>
  <c r="X29" i="16"/>
  <c r="X30" i="16"/>
  <c r="X31" i="16"/>
  <c r="X32" i="16"/>
  <c r="X33" i="16"/>
  <c r="X34" i="16"/>
  <c r="X35" i="16"/>
  <c r="X36" i="16"/>
  <c r="X37" i="16"/>
  <c r="X39" i="16"/>
  <c r="X45" i="16"/>
  <c r="X46" i="16"/>
  <c r="X47" i="16"/>
  <c r="X48" i="16"/>
  <c r="X49" i="16"/>
  <c r="X50" i="16"/>
  <c r="X51" i="16"/>
  <c r="X53" i="16"/>
  <c r="X54" i="16"/>
  <c r="X56" i="16"/>
  <c r="X26" i="16"/>
  <c r="W14" i="16"/>
  <c r="W15" i="16"/>
  <c r="W16" i="16"/>
  <c r="W17" i="16"/>
  <c r="W18" i="16"/>
  <c r="W19" i="16"/>
  <c r="W20" i="16"/>
  <c r="W21" i="16"/>
  <c r="W22" i="16"/>
  <c r="W23" i="16"/>
  <c r="W24" i="16"/>
  <c r="W25" i="16"/>
  <c r="W26" i="16"/>
  <c r="W27" i="16"/>
  <c r="W28" i="16"/>
  <c r="W29" i="16"/>
  <c r="W30" i="16"/>
  <c r="W31" i="16"/>
  <c r="W32" i="16"/>
  <c r="W33" i="16"/>
  <c r="W34" i="16"/>
  <c r="W35" i="16"/>
  <c r="W36" i="16"/>
  <c r="W37" i="16"/>
  <c r="W39" i="16"/>
  <c r="W45" i="16"/>
  <c r="W46" i="16"/>
  <c r="W47" i="16"/>
  <c r="W48" i="16"/>
  <c r="W49" i="16"/>
  <c r="W50" i="16"/>
  <c r="W51" i="16"/>
  <c r="W53" i="16"/>
  <c r="W54" i="16"/>
  <c r="W56" i="16"/>
  <c r="D29" i="16"/>
  <c r="D30" i="16"/>
  <c r="D31" i="16"/>
  <c r="D32" i="16"/>
  <c r="D33" i="16"/>
  <c r="D34" i="16"/>
  <c r="D35" i="16"/>
  <c r="D36" i="16"/>
  <c r="D37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C29" i="16"/>
  <c r="C30" i="16"/>
  <c r="C31" i="16"/>
  <c r="C32" i="16"/>
  <c r="C33" i="16"/>
  <c r="C34" i="16"/>
  <c r="C35" i="16"/>
  <c r="C36" i="16"/>
  <c r="C37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D60" i="28"/>
  <c r="E60" i="28"/>
  <c r="F60" i="28"/>
  <c r="G60" i="28"/>
  <c r="H60" i="28"/>
  <c r="I60" i="28"/>
  <c r="J60" i="28"/>
  <c r="K60" i="28"/>
  <c r="L60" i="28"/>
  <c r="M60" i="28"/>
  <c r="N60" i="28"/>
  <c r="O60" i="28"/>
  <c r="P60" i="28"/>
  <c r="Q60" i="28"/>
  <c r="R60" i="28"/>
  <c r="S60" i="28"/>
  <c r="T60" i="28"/>
  <c r="U60" i="28"/>
  <c r="V60" i="28"/>
  <c r="W60" i="28"/>
  <c r="X60" i="28"/>
  <c r="Y60" i="28"/>
  <c r="Z60" i="28"/>
  <c r="AA60" i="28"/>
  <c r="AB60" i="28"/>
  <c r="AC60" i="28"/>
  <c r="AD60" i="28"/>
  <c r="AE60" i="28"/>
  <c r="AF60" i="28"/>
  <c r="AG60" i="28"/>
  <c r="AH60" i="28"/>
  <c r="AI60" i="28"/>
  <c r="AJ60" i="28"/>
  <c r="AK60" i="28"/>
  <c r="AL60" i="28"/>
  <c r="AS60" i="28"/>
  <c r="C60" i="28"/>
  <c r="D59" i="28"/>
  <c r="E59" i="28"/>
  <c r="F59" i="28"/>
  <c r="G59" i="28"/>
  <c r="H59" i="28"/>
  <c r="I59" i="28"/>
  <c r="J59" i="28"/>
  <c r="K59" i="28"/>
  <c r="L59" i="28"/>
  <c r="M59" i="28"/>
  <c r="N59" i="28"/>
  <c r="O59" i="28"/>
  <c r="P59" i="28"/>
  <c r="Q59" i="28"/>
  <c r="R59" i="28"/>
  <c r="S59" i="28"/>
  <c r="T59" i="28"/>
  <c r="U59" i="28"/>
  <c r="V59" i="28"/>
  <c r="W59" i="28"/>
  <c r="X59" i="28"/>
  <c r="Y59" i="28"/>
  <c r="Z59" i="28"/>
  <c r="AA59" i="28"/>
  <c r="AB59" i="28"/>
  <c r="AC59" i="28"/>
  <c r="AD59" i="28"/>
  <c r="AE59" i="28"/>
  <c r="AF59" i="28"/>
  <c r="AG59" i="28"/>
  <c r="AH59" i="28"/>
  <c r="AI59" i="28"/>
  <c r="AJ59" i="28"/>
  <c r="AK59" i="28"/>
  <c r="AL59" i="28"/>
  <c r="AM59" i="28"/>
  <c r="AN59" i="28"/>
  <c r="AO59" i="28"/>
  <c r="AO60" i="28" s="1"/>
  <c r="AP59" i="28"/>
  <c r="AQ59" i="28"/>
  <c r="AR59" i="28"/>
  <c r="AR60" i="28" s="1"/>
  <c r="C59" i="28"/>
  <c r="D25" i="28"/>
  <c r="E25" i="28"/>
  <c r="F25" i="28"/>
  <c r="G25" i="28"/>
  <c r="H25" i="28"/>
  <c r="I25" i="28"/>
  <c r="J25" i="28"/>
  <c r="K25" i="28"/>
  <c r="L25" i="28"/>
  <c r="M25" i="28"/>
  <c r="N25" i="28"/>
  <c r="O25" i="28"/>
  <c r="P25" i="28"/>
  <c r="Q25" i="28"/>
  <c r="R25" i="28"/>
  <c r="S25" i="28"/>
  <c r="T25" i="28"/>
  <c r="U25" i="28"/>
  <c r="V25" i="28"/>
  <c r="W25" i="28"/>
  <c r="X25" i="28"/>
  <c r="Y25" i="28"/>
  <c r="Z25" i="28"/>
  <c r="AA25" i="28"/>
  <c r="AB25" i="28"/>
  <c r="AC25" i="28"/>
  <c r="AD25" i="28"/>
  <c r="AE25" i="28"/>
  <c r="AF25" i="28"/>
  <c r="AG25" i="28"/>
  <c r="AH25" i="28"/>
  <c r="AI25" i="28"/>
  <c r="AJ25" i="28"/>
  <c r="AK25" i="28"/>
  <c r="AL25" i="28"/>
  <c r="AM25" i="28"/>
  <c r="AN25" i="28"/>
  <c r="AO25" i="28"/>
  <c r="AP25" i="28"/>
  <c r="AQ25" i="28"/>
  <c r="AR25" i="28"/>
  <c r="AS25" i="28"/>
  <c r="C25" i="28"/>
  <c r="Z30" i="27"/>
  <c r="Z31" i="27"/>
  <c r="Z32" i="27"/>
  <c r="Z33" i="27"/>
  <c r="Z34" i="27"/>
  <c r="Y30" i="27"/>
  <c r="Y31" i="27"/>
  <c r="Y32" i="27"/>
  <c r="Y33" i="27"/>
  <c r="Y34" i="27"/>
  <c r="Z40" i="27"/>
  <c r="Z41" i="27"/>
  <c r="Z42" i="27"/>
  <c r="Y40" i="27"/>
  <c r="Y41" i="27"/>
  <c r="Y42" i="27"/>
  <c r="Y49" i="27"/>
  <c r="C49" i="27" s="1"/>
  <c r="Z49" i="27"/>
  <c r="Y57" i="27"/>
  <c r="Z55" i="27"/>
  <c r="Z56" i="27"/>
  <c r="Z57" i="27"/>
  <c r="Y55" i="27"/>
  <c r="C55" i="27" s="1"/>
  <c r="Y56" i="27"/>
  <c r="C56" i="27" s="1"/>
  <c r="O59" i="27"/>
  <c r="P40" i="27"/>
  <c r="P41" i="27"/>
  <c r="P42" i="27"/>
  <c r="P43" i="27"/>
  <c r="P44" i="27"/>
  <c r="P45" i="27"/>
  <c r="P46" i="27"/>
  <c r="P47" i="27"/>
  <c r="P48" i="27"/>
  <c r="P49" i="27"/>
  <c r="P50" i="27"/>
  <c r="O40" i="27"/>
  <c r="O41" i="27"/>
  <c r="O42" i="27"/>
  <c r="O43" i="27"/>
  <c r="C43" i="27" s="1"/>
  <c r="O44" i="27"/>
  <c r="C44" i="27" s="1"/>
  <c r="O45" i="27"/>
  <c r="O46" i="27"/>
  <c r="O47" i="27"/>
  <c r="C47" i="27" s="1"/>
  <c r="O48" i="27"/>
  <c r="C48" i="27" s="1"/>
  <c r="O49" i="27"/>
  <c r="O50" i="27"/>
  <c r="O51" i="27"/>
  <c r="C51" i="27" s="1"/>
  <c r="F43" i="27"/>
  <c r="F44" i="27"/>
  <c r="F45" i="27"/>
  <c r="E40" i="27"/>
  <c r="E41" i="27"/>
  <c r="E42" i="27"/>
  <c r="E43" i="27"/>
  <c r="E44" i="27"/>
  <c r="F40" i="27"/>
  <c r="F41" i="27"/>
  <c r="F42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8" i="27"/>
  <c r="C39" i="27"/>
  <c r="C41" i="27"/>
  <c r="C42" i="27"/>
  <c r="C45" i="27"/>
  <c r="C46" i="27"/>
  <c r="C50" i="27"/>
  <c r="C52" i="27"/>
  <c r="C53" i="27"/>
  <c r="C54" i="27"/>
  <c r="C57" i="27"/>
  <c r="P33" i="27"/>
  <c r="P34" i="27"/>
  <c r="P35" i="27"/>
  <c r="O33" i="27"/>
  <c r="O34" i="27"/>
  <c r="O35" i="27"/>
  <c r="O36" i="27"/>
  <c r="P31" i="27"/>
  <c r="O31" i="27"/>
  <c r="O32" i="27"/>
  <c r="P32" i="27"/>
  <c r="P36" i="27"/>
  <c r="O37" i="27"/>
  <c r="P37" i="27"/>
  <c r="O38" i="27"/>
  <c r="P38" i="27"/>
  <c r="O39" i="27"/>
  <c r="P39" i="27"/>
  <c r="Y25" i="27"/>
  <c r="Z25" i="27"/>
  <c r="O25" i="27"/>
  <c r="P25" i="27"/>
  <c r="Z16" i="27"/>
  <c r="Z17" i="27"/>
  <c r="Y16" i="27"/>
  <c r="Y17" i="27"/>
  <c r="P16" i="27"/>
  <c r="P17" i="27"/>
  <c r="O16" i="27"/>
  <c r="O17" i="27"/>
  <c r="AT55" i="22"/>
  <c r="AT57" i="22"/>
  <c r="AT58" i="22"/>
  <c r="AS57" i="22"/>
  <c r="AS58" i="22"/>
  <c r="AR57" i="22"/>
  <c r="AR58" i="22"/>
  <c r="AQ57" i="22"/>
  <c r="AQ58" i="22"/>
  <c r="AP57" i="22"/>
  <c r="AP58" i="22"/>
  <c r="AO57" i="22"/>
  <c r="AO58" i="22"/>
  <c r="AT23" i="22"/>
  <c r="AS23" i="22"/>
  <c r="AR23" i="22"/>
  <c r="AQ23" i="22"/>
  <c r="AP23" i="22"/>
  <c r="AO23" i="22"/>
  <c r="Z50" i="27"/>
  <c r="Y50" i="27"/>
  <c r="F50" i="27"/>
  <c r="E50" i="27"/>
  <c r="D50" i="27"/>
  <c r="AT49" i="22"/>
  <c r="AS49" i="22"/>
  <c r="AR49" i="22"/>
  <c r="AQ49" i="22"/>
  <c r="AN49" i="22"/>
  <c r="AM49" i="22"/>
  <c r="AL49" i="22"/>
  <c r="AK49" i="22"/>
  <c r="AD49" i="22"/>
  <c r="AP49" i="22" s="1"/>
  <c r="AC49" i="22"/>
  <c r="AO49" i="22" s="1"/>
  <c r="X49" i="22"/>
  <c r="AJ49" i="22" s="1"/>
  <c r="W49" i="22"/>
  <c r="AI49" i="22" s="1"/>
  <c r="R49" i="22"/>
  <c r="Q49" i="22"/>
  <c r="L49" i="22"/>
  <c r="K49" i="22"/>
  <c r="D49" i="22"/>
  <c r="C49" i="22"/>
  <c r="AP60" i="28" l="1"/>
  <c r="AQ60" i="28"/>
  <c r="AN60" i="28"/>
  <c r="AM60" i="28"/>
  <c r="C40" i="27"/>
  <c r="A37" i="29" l="1"/>
  <c r="A38" i="29"/>
  <c r="A39" i="29" s="1"/>
  <c r="A39" i="7"/>
  <c r="A40" i="7"/>
  <c r="A41" i="7" s="1"/>
  <c r="A42" i="23"/>
  <c r="A43" i="23" s="1"/>
  <c r="A44" i="23" s="1"/>
  <c r="A42" i="19"/>
  <c r="A43" i="19"/>
  <c r="A41" i="16"/>
  <c r="A42" i="16"/>
  <c r="A43" i="16" s="1"/>
  <c r="A41" i="28"/>
  <c r="A42" i="28"/>
  <c r="A40" i="27"/>
  <c r="A41" i="27"/>
  <c r="A39" i="22"/>
  <c r="A40" i="22" s="1"/>
  <c r="A41" i="22" s="1"/>
  <c r="A40" i="2"/>
  <c r="A41" i="2"/>
  <c r="A42" i="2" s="1"/>
  <c r="A39" i="20"/>
  <c r="A40" i="20" s="1"/>
  <c r="A41" i="20" s="1"/>
  <c r="A42" i="20" s="1"/>
  <c r="AN40" i="22" l="1"/>
  <c r="AM40" i="22"/>
  <c r="AL40" i="22"/>
  <c r="AK40" i="22"/>
  <c r="AD40" i="22"/>
  <c r="AC40" i="22"/>
  <c r="X40" i="22"/>
  <c r="W40" i="22"/>
  <c r="R40" i="22"/>
  <c r="AJ40" i="22" s="1"/>
  <c r="Q40" i="22"/>
  <c r="AI40" i="22" s="1"/>
  <c r="D40" i="22"/>
  <c r="C40" i="22"/>
  <c r="AO40" i="22" l="1"/>
  <c r="AP40" i="22"/>
  <c r="AD37" i="23"/>
  <c r="AC37" i="23"/>
  <c r="AB37" i="23"/>
  <c r="AA37" i="23"/>
  <c r="Z35" i="27"/>
  <c r="Y35" i="27"/>
  <c r="F35" i="27"/>
  <c r="E35" i="27"/>
  <c r="AT34" i="22"/>
  <c r="AS34" i="22"/>
  <c r="AR34" i="22"/>
  <c r="AQ34" i="22"/>
  <c r="AN34" i="22"/>
  <c r="AM34" i="22"/>
  <c r="AL34" i="22"/>
  <c r="AK34" i="22"/>
  <c r="AD34" i="22"/>
  <c r="AC34" i="22"/>
  <c r="X34" i="22"/>
  <c r="AJ34" i="22" s="1"/>
  <c r="W34" i="22"/>
  <c r="R34" i="22"/>
  <c r="Q34" i="22"/>
  <c r="L34" i="22"/>
  <c r="K34" i="22"/>
  <c r="D34" i="22"/>
  <c r="C34" i="22"/>
  <c r="D35" i="27" l="1"/>
  <c r="AO34" i="22"/>
  <c r="AP34" i="22"/>
  <c r="AI34" i="22"/>
  <c r="AD38" i="23"/>
  <c r="AC38" i="23"/>
  <c r="AB38" i="23"/>
  <c r="AA38" i="23"/>
  <c r="Z36" i="27"/>
  <c r="Y36" i="27"/>
  <c r="F36" i="27"/>
  <c r="E36" i="27"/>
  <c r="AT35" i="22"/>
  <c r="AS35" i="22"/>
  <c r="AR35" i="22"/>
  <c r="AQ35" i="22"/>
  <c r="AN35" i="22"/>
  <c r="AM35" i="22"/>
  <c r="AL35" i="22"/>
  <c r="AK35" i="22"/>
  <c r="AD35" i="22"/>
  <c r="AC35" i="22"/>
  <c r="X35" i="22"/>
  <c r="W35" i="22"/>
  <c r="R35" i="22"/>
  <c r="AJ35" i="22" s="1"/>
  <c r="Q35" i="22"/>
  <c r="L35" i="22"/>
  <c r="K35" i="22"/>
  <c r="D35" i="22"/>
  <c r="C35" i="22"/>
  <c r="D36" i="27" l="1"/>
  <c r="AP35" i="22"/>
  <c r="AI35" i="22"/>
  <c r="AO35" i="22"/>
  <c r="AD24" i="23"/>
  <c r="AC24" i="23"/>
  <c r="AB24" i="23"/>
  <c r="AA24" i="23"/>
  <c r="AR24" i="25"/>
  <c r="AQ24" i="25"/>
  <c r="X23" i="16"/>
  <c r="C23" i="16"/>
  <c r="Z22" i="27"/>
  <c r="Y22" i="27"/>
  <c r="P22" i="27"/>
  <c r="O22" i="27"/>
  <c r="F22" i="27"/>
  <c r="D22" i="27" s="1"/>
  <c r="E22" i="27"/>
  <c r="AT21" i="22"/>
  <c r="AS21" i="22"/>
  <c r="AR21" i="22"/>
  <c r="AQ21" i="22"/>
  <c r="AN21" i="22"/>
  <c r="AM21" i="22"/>
  <c r="AL21" i="22"/>
  <c r="AK21" i="22"/>
  <c r="AD21" i="22"/>
  <c r="AP21" i="22" s="1"/>
  <c r="AC21" i="22"/>
  <c r="AO21" i="22" s="1"/>
  <c r="X21" i="22"/>
  <c r="W21" i="22"/>
  <c r="R21" i="22"/>
  <c r="AJ21" i="22" s="1"/>
  <c r="Q21" i="22"/>
  <c r="L21" i="22"/>
  <c r="K21" i="22"/>
  <c r="D21" i="22"/>
  <c r="C21" i="22"/>
  <c r="AI21" i="22" l="1"/>
  <c r="D40" i="27"/>
  <c r="AT39" i="22"/>
  <c r="AS39" i="22"/>
  <c r="AR39" i="22"/>
  <c r="AQ39" i="22"/>
  <c r="AN39" i="22"/>
  <c r="AM39" i="22"/>
  <c r="AL39" i="22"/>
  <c r="AK39" i="22"/>
  <c r="AD39" i="22"/>
  <c r="AC39" i="22"/>
  <c r="X39" i="22"/>
  <c r="W39" i="22"/>
  <c r="AI39" i="22" s="1"/>
  <c r="R39" i="22"/>
  <c r="AJ39" i="22" s="1"/>
  <c r="Q39" i="22"/>
  <c r="L39" i="22"/>
  <c r="K39" i="22"/>
  <c r="D39" i="22"/>
  <c r="C39" i="22"/>
  <c r="AP39" i="22" l="1"/>
  <c r="AO39" i="22"/>
  <c r="F25" i="27"/>
  <c r="AT24" i="22"/>
  <c r="AS24" i="22"/>
  <c r="AR24" i="22"/>
  <c r="AQ24" i="22"/>
  <c r="AO24" i="22"/>
  <c r="AN24" i="22"/>
  <c r="AM24" i="22"/>
  <c r="AL24" i="22"/>
  <c r="AK24" i="22"/>
  <c r="AI24" i="22"/>
  <c r="AD24" i="22"/>
  <c r="AP24" i="22" s="1"/>
  <c r="X24" i="22"/>
  <c r="D24" i="22"/>
  <c r="AJ24" i="22" l="1"/>
  <c r="Z44" i="27"/>
  <c r="Y44" i="27"/>
  <c r="D44" i="27"/>
  <c r="AT43" i="22"/>
  <c r="AN43" i="22"/>
  <c r="AM43" i="22"/>
  <c r="AL43" i="22"/>
  <c r="AK43" i="22"/>
  <c r="AD43" i="22"/>
  <c r="AC43" i="22"/>
  <c r="X43" i="22"/>
  <c r="W43" i="22"/>
  <c r="R43" i="22"/>
  <c r="Q43" i="22"/>
  <c r="L43" i="22"/>
  <c r="K43" i="22"/>
  <c r="D43" i="22"/>
  <c r="C43" i="22"/>
  <c r="AI43" i="22" l="1"/>
  <c r="AJ43" i="22"/>
  <c r="AP43" i="22"/>
  <c r="AD17" i="23"/>
  <c r="AC17" i="23"/>
  <c r="AB17" i="23"/>
  <c r="AA17" i="23"/>
  <c r="D16" i="16"/>
  <c r="X16" i="16" s="1"/>
  <c r="C16" i="16"/>
  <c r="Z15" i="27"/>
  <c r="Y15" i="27"/>
  <c r="P15" i="27"/>
  <c r="O15" i="27"/>
  <c r="F15" i="27"/>
  <c r="D15" i="27" s="1"/>
  <c r="E15" i="27"/>
  <c r="AR14" i="22"/>
  <c r="AQ14" i="22"/>
  <c r="AL14" i="22"/>
  <c r="AK14" i="22"/>
  <c r="AD14" i="22"/>
  <c r="AC14" i="22"/>
  <c r="X14" i="22"/>
  <c r="W14" i="22"/>
  <c r="R14" i="22"/>
  <c r="Q14" i="22"/>
  <c r="L14" i="22"/>
  <c r="K14" i="22"/>
  <c r="D14" i="22"/>
  <c r="C14" i="22"/>
  <c r="AP14" i="22" l="1"/>
  <c r="AO14" i="22"/>
  <c r="AJ14" i="22"/>
  <c r="AI14" i="22"/>
  <c r="R10" i="7" l="1"/>
  <c r="Q10" i="7"/>
  <c r="P10" i="7"/>
  <c r="O10" i="7"/>
  <c r="N10" i="7"/>
  <c r="M10" i="7"/>
  <c r="K10" i="7"/>
  <c r="J10" i="7"/>
  <c r="I10" i="7"/>
  <c r="AD13" i="23"/>
  <c r="AC13" i="23"/>
  <c r="AB13" i="23"/>
  <c r="AA13" i="23"/>
  <c r="AR13" i="25"/>
  <c r="AQ13" i="25"/>
  <c r="AB13" i="25"/>
  <c r="AA13" i="25"/>
  <c r="L13" i="25"/>
  <c r="K13" i="25"/>
  <c r="V13" i="19"/>
  <c r="U13" i="19"/>
  <c r="L13" i="19"/>
  <c r="K13" i="19"/>
  <c r="D12" i="16"/>
  <c r="X12" i="16" s="1"/>
  <c r="C12" i="16"/>
  <c r="W12" i="16" s="1"/>
  <c r="Z11" i="27"/>
  <c r="Y11" i="27"/>
  <c r="P11" i="27"/>
  <c r="O11" i="27"/>
  <c r="F11" i="27"/>
  <c r="E11" i="27"/>
  <c r="AT10" i="22"/>
  <c r="AS10" i="22"/>
  <c r="AR10" i="22"/>
  <c r="AQ10" i="22"/>
  <c r="AN10" i="22"/>
  <c r="AM10" i="22"/>
  <c r="AL10" i="22"/>
  <c r="AK10" i="22"/>
  <c r="AD10" i="22"/>
  <c r="AC10" i="22"/>
  <c r="X10" i="22"/>
  <c r="W10" i="22"/>
  <c r="R10" i="22"/>
  <c r="Q10" i="22"/>
  <c r="L10" i="22"/>
  <c r="K10" i="22"/>
  <c r="D10" i="22"/>
  <c r="C10" i="22"/>
  <c r="C11" i="27" l="1"/>
  <c r="D11" i="27"/>
  <c r="AO10" i="22"/>
  <c r="AI10" i="22"/>
  <c r="AJ10" i="22"/>
  <c r="AP10" i="22"/>
  <c r="AD33" i="23"/>
  <c r="AC33" i="23"/>
  <c r="AB33" i="23"/>
  <c r="AA33" i="23"/>
  <c r="F31" i="27"/>
  <c r="D31" i="27" s="1"/>
  <c r="E31" i="27"/>
  <c r="AT30" i="22"/>
  <c r="AS30" i="22"/>
  <c r="AR30" i="22"/>
  <c r="AQ30" i="22"/>
  <c r="AN30" i="22"/>
  <c r="AM30" i="22"/>
  <c r="AL30" i="22"/>
  <c r="AK30" i="22"/>
  <c r="AD30" i="22"/>
  <c r="AP30" i="22" s="1"/>
  <c r="AC30" i="22"/>
  <c r="X30" i="22"/>
  <c r="W30" i="22"/>
  <c r="R30" i="22"/>
  <c r="AJ30" i="22" s="1"/>
  <c r="Q30" i="22"/>
  <c r="L30" i="22"/>
  <c r="K30" i="22"/>
  <c r="D30" i="22"/>
  <c r="C30" i="22"/>
  <c r="AI30" i="22" l="1"/>
  <c r="AO30" i="22"/>
  <c r="AD18" i="23"/>
  <c r="AC18" i="23"/>
  <c r="AB18" i="23"/>
  <c r="AA18" i="23"/>
  <c r="AR18" i="25"/>
  <c r="X17" i="16"/>
  <c r="D17" i="16"/>
  <c r="C17" i="16"/>
  <c r="AK17" i="28"/>
  <c r="AE17" i="28"/>
  <c r="Y17" i="28"/>
  <c r="S17" i="28"/>
  <c r="M17" i="28"/>
  <c r="G17" i="28"/>
  <c r="F16" i="27"/>
  <c r="D16" i="27" s="1"/>
  <c r="E16" i="27"/>
  <c r="AT15" i="22"/>
  <c r="AS15" i="22"/>
  <c r="AR15" i="22"/>
  <c r="AQ15" i="22"/>
  <c r="AN15" i="22"/>
  <c r="AM15" i="22"/>
  <c r="AL15" i="22"/>
  <c r="AK15" i="22"/>
  <c r="AD15" i="22"/>
  <c r="AC15" i="22"/>
  <c r="X15" i="22"/>
  <c r="W15" i="22"/>
  <c r="R15" i="22"/>
  <c r="AJ15" i="22" s="1"/>
  <c r="Q15" i="22"/>
  <c r="L15" i="22"/>
  <c r="K15" i="22"/>
  <c r="D15" i="22"/>
  <c r="C15" i="22"/>
  <c r="AO15" i="22" l="1"/>
  <c r="AP15" i="22"/>
  <c r="AI15" i="22"/>
  <c r="AD23" i="23"/>
  <c r="AC23" i="23"/>
  <c r="AR23" i="25"/>
  <c r="AQ23" i="25"/>
  <c r="D22" i="16"/>
  <c r="Y21" i="27"/>
  <c r="P21" i="27"/>
  <c r="O21" i="27"/>
  <c r="F21" i="27"/>
  <c r="AT20" i="22"/>
  <c r="AS20" i="22"/>
  <c r="AR20" i="22"/>
  <c r="AQ20" i="22"/>
  <c r="AN20" i="22"/>
  <c r="AM20" i="22"/>
  <c r="AL20" i="22"/>
  <c r="AK20" i="22"/>
  <c r="AD20" i="22"/>
  <c r="AC20" i="22"/>
  <c r="X20" i="22"/>
  <c r="W20" i="22"/>
  <c r="R20" i="22"/>
  <c r="Q20" i="22"/>
  <c r="L20" i="22"/>
  <c r="K20" i="22"/>
  <c r="D20" i="22"/>
  <c r="C20" i="22"/>
  <c r="D21" i="27" l="1"/>
  <c r="AI20" i="22"/>
  <c r="AO20" i="22"/>
  <c r="AJ20" i="22"/>
  <c r="AP20" i="22"/>
  <c r="Z47" i="27"/>
  <c r="Y47" i="27"/>
  <c r="F47" i="27"/>
  <c r="D47" i="27" s="1"/>
  <c r="E47" i="27"/>
  <c r="AT46" i="22"/>
  <c r="AS46" i="22"/>
  <c r="AR46" i="22"/>
  <c r="AQ46" i="22"/>
  <c r="AN46" i="22"/>
  <c r="AM46" i="22"/>
  <c r="AL46" i="22"/>
  <c r="AK46" i="22"/>
  <c r="AD46" i="22"/>
  <c r="AC46" i="22"/>
  <c r="X46" i="22"/>
  <c r="W46" i="22"/>
  <c r="R46" i="22"/>
  <c r="Q46" i="22"/>
  <c r="AI46" i="22" s="1"/>
  <c r="L46" i="22"/>
  <c r="K46" i="22"/>
  <c r="D46" i="22"/>
  <c r="C46" i="22"/>
  <c r="AO46" i="22" l="1"/>
  <c r="AJ46" i="22"/>
  <c r="AP46" i="22"/>
  <c r="AT48" i="22"/>
  <c r="AS48" i="22"/>
  <c r="AR48" i="22"/>
  <c r="AQ48" i="22"/>
  <c r="AO48" i="22"/>
  <c r="AN48" i="22"/>
  <c r="AM48" i="22"/>
  <c r="AL48" i="22"/>
  <c r="AK48" i="22"/>
  <c r="AI48" i="22"/>
  <c r="AD48" i="22"/>
  <c r="X48" i="22"/>
  <c r="R48" i="22"/>
  <c r="AJ48" i="22" s="1"/>
  <c r="D48" i="22"/>
  <c r="AP48" i="22" l="1"/>
  <c r="AR32" i="25"/>
  <c r="AQ32" i="25"/>
  <c r="P30" i="27"/>
  <c r="F30" i="27"/>
  <c r="D30" i="27" s="1"/>
  <c r="E30" i="27"/>
  <c r="AT29" i="22"/>
  <c r="AS29" i="22"/>
  <c r="AR29" i="22"/>
  <c r="AQ29" i="22"/>
  <c r="AO29" i="22"/>
  <c r="AM29" i="22"/>
  <c r="X29" i="22"/>
  <c r="AP29" i="22" s="1"/>
  <c r="R29" i="22"/>
  <c r="D29" i="22"/>
  <c r="AJ29" i="22" l="1"/>
  <c r="Z48" i="27"/>
  <c r="Y48" i="27"/>
  <c r="F48" i="27"/>
  <c r="D48" i="27" s="1"/>
  <c r="E48" i="27"/>
  <c r="AT47" i="22"/>
  <c r="AS47" i="22"/>
  <c r="AR47" i="22"/>
  <c r="AQ47" i="22"/>
  <c r="AN47" i="22"/>
  <c r="AM47" i="22"/>
  <c r="AL47" i="22"/>
  <c r="AK47" i="22"/>
  <c r="AD47" i="22"/>
  <c r="AP47" i="22" s="1"/>
  <c r="AC47" i="22"/>
  <c r="X47" i="22"/>
  <c r="W47" i="22"/>
  <c r="R47" i="22"/>
  <c r="AJ47" i="22" s="1"/>
  <c r="Q47" i="22"/>
  <c r="L47" i="22"/>
  <c r="K47" i="22"/>
  <c r="D47" i="22"/>
  <c r="C47" i="22"/>
  <c r="AI47" i="22" l="1"/>
  <c r="AO47" i="22"/>
  <c r="AD15" i="23"/>
  <c r="AC15" i="23"/>
  <c r="AB15" i="23"/>
  <c r="AA15" i="23"/>
  <c r="AR15" i="25"/>
  <c r="AQ15" i="25"/>
  <c r="X14" i="16"/>
  <c r="D14" i="16"/>
  <c r="C14" i="16"/>
  <c r="Z13" i="27"/>
  <c r="Y13" i="27"/>
  <c r="P13" i="27"/>
  <c r="O13" i="27"/>
  <c r="F13" i="27"/>
  <c r="D13" i="27" s="1"/>
  <c r="E13" i="27"/>
  <c r="AT12" i="22"/>
  <c r="AS12" i="22"/>
  <c r="AN12" i="22"/>
  <c r="AM12" i="22"/>
  <c r="AL12" i="22"/>
  <c r="AK12" i="22"/>
  <c r="AD12" i="22"/>
  <c r="AC12" i="22"/>
  <c r="X12" i="22"/>
  <c r="W12" i="22"/>
  <c r="R12" i="22"/>
  <c r="Q12" i="22"/>
  <c r="L12" i="22"/>
  <c r="K12" i="22"/>
  <c r="D12" i="22"/>
  <c r="C12" i="22"/>
  <c r="AI12" i="22" l="1"/>
  <c r="AO12" i="22"/>
  <c r="AJ12" i="22"/>
  <c r="AP12" i="22"/>
  <c r="AD54" i="23"/>
  <c r="AB54" i="23"/>
  <c r="Z52" i="27"/>
  <c r="Y52" i="27"/>
  <c r="F52" i="27"/>
  <c r="E52" i="27"/>
  <c r="AN51" i="22"/>
  <c r="AM51" i="22"/>
  <c r="AL51" i="22"/>
  <c r="AK51" i="22"/>
  <c r="AD51" i="22"/>
  <c r="AJ51" i="22" s="1"/>
  <c r="AC51" i="22"/>
  <c r="AO51" i="22" s="1"/>
  <c r="D51" i="22"/>
  <c r="C51" i="22"/>
  <c r="AP51" i="22" l="1"/>
  <c r="AI51" i="22"/>
  <c r="AD34" i="23" l="1"/>
  <c r="AC34" i="23"/>
  <c r="AB34" i="23"/>
  <c r="AA34" i="23"/>
  <c r="F32" i="27"/>
  <c r="E32" i="27"/>
  <c r="AT31" i="22"/>
  <c r="AS31" i="22"/>
  <c r="AR31" i="22"/>
  <c r="AQ31" i="22"/>
  <c r="AN31" i="22"/>
  <c r="AM31" i="22"/>
  <c r="AL31" i="22"/>
  <c r="AK31" i="22"/>
  <c r="AD31" i="22"/>
  <c r="AC31" i="22"/>
  <c r="AO31" i="22" s="1"/>
  <c r="X31" i="22"/>
  <c r="W31" i="22"/>
  <c r="R31" i="22"/>
  <c r="AJ31" i="22" s="1"/>
  <c r="Q31" i="22"/>
  <c r="AI31" i="22" s="1"/>
  <c r="L31" i="22"/>
  <c r="K31" i="22"/>
  <c r="D31" i="22"/>
  <c r="C31" i="22"/>
  <c r="D32" i="27" l="1"/>
  <c r="AP31" i="22"/>
  <c r="Z46" i="27"/>
  <c r="F46" i="27"/>
  <c r="D46" i="27" s="1"/>
  <c r="E46" i="27"/>
  <c r="AT45" i="22"/>
  <c r="AS45" i="22"/>
  <c r="AR45" i="22"/>
  <c r="AQ45" i="22"/>
  <c r="AO45" i="22"/>
  <c r="AN45" i="22"/>
  <c r="AM45" i="22"/>
  <c r="AL45" i="22"/>
  <c r="AK45" i="22"/>
  <c r="AI45" i="22"/>
  <c r="AD45" i="22"/>
  <c r="X45" i="22"/>
  <c r="R45" i="22"/>
  <c r="L45" i="22"/>
  <c r="AP45" i="22" l="1"/>
  <c r="AJ45" i="22"/>
  <c r="Z45" i="27"/>
  <c r="Y45" i="27"/>
  <c r="D45" i="27"/>
  <c r="E45" i="27"/>
  <c r="AT44" i="22"/>
  <c r="AS44" i="22"/>
  <c r="AR44" i="22"/>
  <c r="AQ44" i="22"/>
  <c r="AN44" i="22"/>
  <c r="AM44" i="22"/>
  <c r="AL44" i="22"/>
  <c r="AK44" i="22"/>
  <c r="AD44" i="22"/>
  <c r="AC44" i="22"/>
  <c r="X44" i="22"/>
  <c r="W44" i="22"/>
  <c r="R44" i="22"/>
  <c r="Q44" i="22"/>
  <c r="L44" i="22"/>
  <c r="D44" i="22"/>
  <c r="C44" i="22"/>
  <c r="AO44" i="22" l="1"/>
  <c r="AI44" i="22"/>
  <c r="AJ44" i="22"/>
  <c r="AP44" i="22"/>
  <c r="AD22" i="23"/>
  <c r="AC22" i="23"/>
  <c r="AB22" i="23"/>
  <c r="AA22" i="23"/>
  <c r="AR22" i="25"/>
  <c r="AQ22" i="25"/>
  <c r="D21" i="16"/>
  <c r="X21" i="16" s="1"/>
  <c r="C21" i="16"/>
  <c r="Z20" i="27"/>
  <c r="Y20" i="27"/>
  <c r="P20" i="27"/>
  <c r="O20" i="27"/>
  <c r="F20" i="27"/>
  <c r="D20" i="27" s="1"/>
  <c r="E20" i="27"/>
  <c r="AT19" i="22"/>
  <c r="AS19" i="22"/>
  <c r="AR19" i="22"/>
  <c r="AQ19" i="22"/>
  <c r="AN19" i="22"/>
  <c r="AM19" i="22"/>
  <c r="AL19" i="22"/>
  <c r="AK19" i="22"/>
  <c r="AD19" i="22"/>
  <c r="AC19" i="22"/>
  <c r="X19" i="22"/>
  <c r="W19" i="22"/>
  <c r="R19" i="22"/>
  <c r="Q19" i="22"/>
  <c r="AI19" i="22" s="1"/>
  <c r="L19" i="22"/>
  <c r="K19" i="22"/>
  <c r="D19" i="22"/>
  <c r="C19" i="22"/>
  <c r="AO19" i="22" l="1"/>
  <c r="AJ19" i="22"/>
  <c r="AP19" i="22"/>
  <c r="Z38" i="27"/>
  <c r="Y38" i="27"/>
  <c r="F38" i="27"/>
  <c r="E38" i="27"/>
  <c r="AT37" i="22"/>
  <c r="AS37" i="22"/>
  <c r="AR37" i="22"/>
  <c r="AQ37" i="22"/>
  <c r="AN37" i="22"/>
  <c r="AM37" i="22"/>
  <c r="AL37" i="22"/>
  <c r="AK37" i="22"/>
  <c r="AD37" i="22"/>
  <c r="AC37" i="22"/>
  <c r="X37" i="22"/>
  <c r="W37" i="22"/>
  <c r="AI37" i="22" s="1"/>
  <c r="R37" i="22"/>
  <c r="AJ37" i="22" s="1"/>
  <c r="Q37" i="22"/>
  <c r="L37" i="22"/>
  <c r="K37" i="22"/>
  <c r="D37" i="22"/>
  <c r="C37" i="22"/>
  <c r="D38" i="27" l="1"/>
  <c r="AP37" i="22"/>
  <c r="AO37" i="22"/>
  <c r="F33" i="27"/>
  <c r="D33" i="27" s="1"/>
  <c r="E33" i="27"/>
  <c r="AT32" i="22"/>
  <c r="AS32" i="22"/>
  <c r="AR32" i="22"/>
  <c r="AQ32" i="22"/>
  <c r="AN32" i="22"/>
  <c r="AM32" i="22"/>
  <c r="AL32" i="22"/>
  <c r="AK32" i="22"/>
  <c r="AD32" i="22"/>
  <c r="AC32" i="22"/>
  <c r="AO32" i="22" s="1"/>
  <c r="X32" i="22"/>
  <c r="W32" i="22"/>
  <c r="R32" i="22"/>
  <c r="AJ32" i="22" s="1"/>
  <c r="L32" i="22"/>
  <c r="K32" i="22"/>
  <c r="D32" i="22"/>
  <c r="C32" i="22"/>
  <c r="AI32" i="22" l="1"/>
  <c r="AP32" i="22"/>
  <c r="P56" i="27"/>
  <c r="O56" i="27"/>
  <c r="F56" i="27"/>
  <c r="D56" i="27" s="1"/>
  <c r="E56" i="27"/>
  <c r="AN55" i="22"/>
  <c r="AM55" i="22"/>
  <c r="AL55" i="22"/>
  <c r="AK55" i="22"/>
  <c r="AD55" i="22"/>
  <c r="AC55" i="22"/>
  <c r="X55" i="22"/>
  <c r="W55" i="22"/>
  <c r="R55" i="22"/>
  <c r="Q55" i="22"/>
  <c r="AI55" i="22" s="1"/>
  <c r="L55" i="22"/>
  <c r="K55" i="22"/>
  <c r="D55" i="22"/>
  <c r="C55" i="22"/>
  <c r="AJ55" i="22" l="1"/>
  <c r="AP55" i="22"/>
  <c r="AD14" i="23"/>
  <c r="AC14" i="23"/>
  <c r="AB14" i="23"/>
  <c r="AA14" i="23"/>
  <c r="AR14" i="25"/>
  <c r="AQ14" i="25"/>
  <c r="L14" i="19"/>
  <c r="K14" i="19"/>
  <c r="D13" i="16"/>
  <c r="X13" i="16" s="1"/>
  <c r="C13" i="16"/>
  <c r="W13" i="16" s="1"/>
  <c r="Z12" i="27"/>
  <c r="Y12" i="27"/>
  <c r="P12" i="27"/>
  <c r="O12" i="27"/>
  <c r="F12" i="27"/>
  <c r="D12" i="27" s="1"/>
  <c r="E12" i="27"/>
  <c r="AT11" i="22"/>
  <c r="AS11" i="22"/>
  <c r="AR11" i="22"/>
  <c r="AQ11" i="22"/>
  <c r="AN11" i="22"/>
  <c r="AM11" i="22"/>
  <c r="AL11" i="22"/>
  <c r="AK11" i="22"/>
  <c r="AD11" i="22"/>
  <c r="AP11" i="22" s="1"/>
  <c r="AC11" i="22"/>
  <c r="X11" i="22"/>
  <c r="W11" i="22"/>
  <c r="AI11" i="22" s="1"/>
  <c r="R11" i="22"/>
  <c r="AJ11" i="22" s="1"/>
  <c r="Q11" i="22"/>
  <c r="L11" i="22"/>
  <c r="K11" i="22"/>
  <c r="D11" i="22"/>
  <c r="C11" i="22"/>
  <c r="AO11" i="22" l="1"/>
  <c r="AD36" i="23"/>
  <c r="AC36" i="23"/>
  <c r="AB36" i="23"/>
  <c r="AA36" i="23"/>
  <c r="D34" i="27"/>
  <c r="F34" i="27"/>
  <c r="E34" i="27"/>
  <c r="AT33" i="22"/>
  <c r="AS33" i="22"/>
  <c r="AR33" i="22"/>
  <c r="AQ33" i="22"/>
  <c r="AO33" i="22"/>
  <c r="AN33" i="22"/>
  <c r="AM33" i="22"/>
  <c r="AL33" i="22"/>
  <c r="AK33" i="22"/>
  <c r="AI33" i="22"/>
  <c r="AD33" i="22"/>
  <c r="X33" i="22"/>
  <c r="R33" i="22"/>
  <c r="AJ33" i="22" s="1"/>
  <c r="L33" i="22"/>
  <c r="D33" i="22"/>
  <c r="AP33" i="22" l="1"/>
  <c r="AR25" i="25"/>
  <c r="AQ25" i="25"/>
  <c r="X24" i="16"/>
  <c r="Y23" i="27"/>
  <c r="P23" i="27"/>
  <c r="O23" i="27"/>
  <c r="AT22" i="22"/>
  <c r="AS22" i="22"/>
  <c r="AR22" i="22"/>
  <c r="AQ22" i="22"/>
  <c r="AN22" i="22"/>
  <c r="AM22" i="22"/>
  <c r="AL22" i="22"/>
  <c r="AK22" i="22"/>
  <c r="AD22" i="22"/>
  <c r="AC22" i="22"/>
  <c r="X22" i="22"/>
  <c r="W22" i="22"/>
  <c r="AI22" i="22" s="1"/>
  <c r="R22" i="22"/>
  <c r="L22" i="22"/>
  <c r="D22" i="22"/>
  <c r="AO22" i="22" l="1"/>
  <c r="AJ22" i="22"/>
  <c r="AP22" i="22"/>
  <c r="AD31" i="23"/>
  <c r="AC31" i="23"/>
  <c r="AB31" i="23"/>
  <c r="AA31" i="23"/>
  <c r="AR31" i="25"/>
  <c r="AQ31" i="25"/>
  <c r="Z29" i="27"/>
  <c r="Y29" i="27"/>
  <c r="P29" i="27"/>
  <c r="O29" i="27"/>
  <c r="F29" i="27"/>
  <c r="D29" i="27" s="1"/>
  <c r="E29" i="27"/>
  <c r="AT28" i="22"/>
  <c r="AS28" i="22"/>
  <c r="AR28" i="22"/>
  <c r="AQ28" i="22"/>
  <c r="AN28" i="22"/>
  <c r="AM28" i="22"/>
  <c r="AL28" i="22"/>
  <c r="AK28" i="22"/>
  <c r="AD28" i="22"/>
  <c r="AC28" i="22"/>
  <c r="X28" i="22"/>
  <c r="W28" i="22"/>
  <c r="R28" i="22"/>
  <c r="Q28" i="22"/>
  <c r="AI28" i="22" s="1"/>
  <c r="L28" i="22"/>
  <c r="K28" i="22"/>
  <c r="D28" i="22"/>
  <c r="C28" i="22"/>
  <c r="AO28" i="22" l="1"/>
  <c r="AJ28" i="22"/>
  <c r="AP28" i="22"/>
  <c r="AA39" i="23"/>
  <c r="AB39" i="23"/>
  <c r="AC39" i="23"/>
  <c r="AD39" i="23"/>
  <c r="Z37" i="27"/>
  <c r="Y37" i="27"/>
  <c r="K37" i="27"/>
  <c r="G37" i="27"/>
  <c r="F37" i="27"/>
  <c r="AT36" i="22"/>
  <c r="AR36" i="22"/>
  <c r="AP36" i="22"/>
  <c r="AO36" i="22"/>
  <c r="AN36" i="22"/>
  <c r="AL36" i="22"/>
  <c r="AJ36" i="22"/>
  <c r="AI36" i="22"/>
  <c r="AG36" i="22"/>
  <c r="AE36" i="22"/>
  <c r="AA36" i="22"/>
  <c r="Y36" i="22"/>
  <c r="U36" i="22"/>
  <c r="AM36" i="22" s="1"/>
  <c r="S36" i="22"/>
  <c r="O36" i="22"/>
  <c r="M36" i="22"/>
  <c r="I36" i="22"/>
  <c r="G36" i="22"/>
  <c r="E36" i="22"/>
  <c r="AS36" i="22" l="1"/>
  <c r="AK36" i="22"/>
  <c r="AQ36" i="22"/>
  <c r="Z39" i="27" l="1"/>
  <c r="Y39" i="27"/>
  <c r="F39" i="27"/>
  <c r="E39" i="27"/>
  <c r="AT38" i="22"/>
  <c r="AS38" i="22"/>
  <c r="AN38" i="22"/>
  <c r="AM38" i="22"/>
  <c r="AL38" i="22"/>
  <c r="AK38" i="22"/>
  <c r="AD38" i="22"/>
  <c r="AC38" i="22"/>
  <c r="X38" i="22"/>
  <c r="W38" i="22"/>
  <c r="R38" i="22"/>
  <c r="AJ38" i="22" s="1"/>
  <c r="Q38" i="22"/>
  <c r="AI38" i="22" s="1"/>
  <c r="L38" i="22"/>
  <c r="K38" i="22"/>
  <c r="D38" i="22"/>
  <c r="C38" i="22"/>
  <c r="D39" i="27" l="1"/>
  <c r="AO38" i="22"/>
  <c r="AP38" i="22"/>
  <c r="Z43" i="27"/>
  <c r="Y43" i="27"/>
  <c r="AT42" i="22"/>
  <c r="AS42" i="22"/>
  <c r="AR42" i="22"/>
  <c r="AQ42" i="22"/>
  <c r="AO42" i="22"/>
  <c r="AN42" i="22"/>
  <c r="AL42" i="22"/>
  <c r="X42" i="22"/>
  <c r="AP42" i="22" s="1"/>
  <c r="L42" i="22"/>
  <c r="D43" i="27" l="1"/>
  <c r="AJ42" i="22"/>
  <c r="AD30" i="23" l="1"/>
  <c r="AC30" i="23"/>
  <c r="AB30" i="23"/>
  <c r="AA30" i="23"/>
  <c r="AR30" i="25"/>
  <c r="AQ30" i="25"/>
  <c r="Z28" i="27"/>
  <c r="Y28" i="27"/>
  <c r="P28" i="27"/>
  <c r="O28" i="27"/>
  <c r="F28" i="27"/>
  <c r="D28" i="27" s="1"/>
  <c r="E28" i="27"/>
  <c r="AT27" i="22"/>
  <c r="AS27" i="22"/>
  <c r="AR27" i="22"/>
  <c r="AQ27" i="22"/>
  <c r="AN27" i="22"/>
  <c r="AM27" i="22"/>
  <c r="AL27" i="22"/>
  <c r="AK27" i="22"/>
  <c r="AD27" i="22"/>
  <c r="AC27" i="22"/>
  <c r="X27" i="22"/>
  <c r="W27" i="22"/>
  <c r="AI27" i="22" s="1"/>
  <c r="R27" i="22"/>
  <c r="AJ27" i="22" s="1"/>
  <c r="Q27" i="22"/>
  <c r="L27" i="22"/>
  <c r="K27" i="22"/>
  <c r="D27" i="22"/>
  <c r="C27" i="22"/>
  <c r="AP27" i="22" l="1"/>
  <c r="AO27" i="22"/>
  <c r="AD29" i="23"/>
  <c r="AC29" i="23"/>
  <c r="AB29" i="23"/>
  <c r="AA29" i="23"/>
  <c r="AR29" i="25"/>
  <c r="AQ29" i="25"/>
  <c r="D28" i="16"/>
  <c r="C28" i="16"/>
  <c r="Z27" i="27"/>
  <c r="Y27" i="27"/>
  <c r="P27" i="27"/>
  <c r="O27" i="27"/>
  <c r="F27" i="27"/>
  <c r="E27" i="27"/>
  <c r="AT26" i="22"/>
  <c r="AS26" i="22"/>
  <c r="AR26" i="22"/>
  <c r="AQ26" i="22"/>
  <c r="AN26" i="22"/>
  <c r="AM26" i="22"/>
  <c r="AL26" i="22"/>
  <c r="AK26" i="22"/>
  <c r="AD26" i="22"/>
  <c r="AC26" i="22"/>
  <c r="X26" i="22"/>
  <c r="AJ26" i="22" s="1"/>
  <c r="W26" i="22"/>
  <c r="AI26" i="22" s="1"/>
  <c r="R26" i="22"/>
  <c r="Q26" i="22"/>
  <c r="L26" i="22"/>
  <c r="K26" i="22"/>
  <c r="D26" i="22"/>
  <c r="C26" i="22"/>
  <c r="D27" i="27" l="1"/>
  <c r="AO26" i="22"/>
  <c r="AP26" i="22"/>
  <c r="AD16" i="23"/>
  <c r="AC16" i="23"/>
  <c r="AB16" i="23"/>
  <c r="AA16" i="23"/>
  <c r="AR16" i="25"/>
  <c r="AQ16" i="25"/>
  <c r="D15" i="16"/>
  <c r="X15" i="16" s="1"/>
  <c r="C15" i="16"/>
  <c r="Z14" i="27"/>
  <c r="Y14" i="27"/>
  <c r="P14" i="27"/>
  <c r="O14" i="27"/>
  <c r="F14" i="27"/>
  <c r="D14" i="27" s="1"/>
  <c r="E14" i="27"/>
  <c r="AT13" i="22"/>
  <c r="AS13" i="22"/>
  <c r="AR13" i="22"/>
  <c r="AQ13" i="22"/>
  <c r="AN13" i="22"/>
  <c r="AM13" i="22"/>
  <c r="AL13" i="22"/>
  <c r="AK13" i="22"/>
  <c r="AD13" i="22"/>
  <c r="AC13" i="22"/>
  <c r="X13" i="22"/>
  <c r="W13" i="22"/>
  <c r="R13" i="22"/>
  <c r="Q13" i="22"/>
  <c r="AI13" i="22" s="1"/>
  <c r="L13" i="22"/>
  <c r="K13" i="22"/>
  <c r="D13" i="22"/>
  <c r="C13" i="22"/>
  <c r="E11" i="29"/>
  <c r="H11" i="29"/>
  <c r="K11" i="29"/>
  <c r="N11" i="29"/>
  <c r="Q11" i="29"/>
  <c r="T11" i="29"/>
  <c r="AO13" i="22" l="1"/>
  <c r="AJ13" i="22"/>
  <c r="AP13" i="22"/>
  <c r="AC28" i="23"/>
  <c r="AB28" i="23"/>
  <c r="AA28" i="23"/>
  <c r="AR28" i="25"/>
  <c r="AQ28" i="25"/>
  <c r="X27" i="16"/>
  <c r="D27" i="16"/>
  <c r="C27" i="16"/>
  <c r="Z26" i="27"/>
  <c r="Y26" i="27"/>
  <c r="P26" i="27"/>
  <c r="O26" i="27"/>
  <c r="F26" i="27"/>
  <c r="E26" i="27"/>
  <c r="AT25" i="22"/>
  <c r="AS25" i="22"/>
  <c r="AR25" i="22"/>
  <c r="AQ25" i="22"/>
  <c r="AN25" i="22"/>
  <c r="AM25" i="22"/>
  <c r="AL25" i="22"/>
  <c r="AK25" i="22"/>
  <c r="AD25" i="22"/>
  <c r="AC25" i="22"/>
  <c r="X25" i="22"/>
  <c r="W25" i="22"/>
  <c r="R25" i="22"/>
  <c r="AJ25" i="22" s="1"/>
  <c r="Q25" i="22"/>
  <c r="L25" i="22"/>
  <c r="K25" i="22"/>
  <c r="D25" i="22"/>
  <c r="C25" i="22"/>
  <c r="D26" i="27" l="1"/>
  <c r="AP25" i="22"/>
  <c r="AI25" i="22"/>
  <c r="AO25" i="22"/>
  <c r="AD19" i="23"/>
  <c r="AC19" i="23"/>
  <c r="AB19" i="23"/>
  <c r="AA19" i="23"/>
  <c r="AR19" i="25"/>
  <c r="AQ19" i="25"/>
  <c r="D18" i="16"/>
  <c r="X18" i="16" s="1"/>
  <c r="C18" i="16"/>
  <c r="F17" i="27"/>
  <c r="E17" i="27"/>
  <c r="AT16" i="22"/>
  <c r="AS16" i="22"/>
  <c r="AR16" i="22"/>
  <c r="AQ16" i="22"/>
  <c r="AN16" i="22"/>
  <c r="AM16" i="22"/>
  <c r="AL16" i="22"/>
  <c r="AK16" i="22"/>
  <c r="AD16" i="22"/>
  <c r="AC16" i="22"/>
  <c r="X16" i="22"/>
  <c r="W16" i="22"/>
  <c r="R16" i="22"/>
  <c r="Q16" i="22"/>
  <c r="L16" i="22"/>
  <c r="K16" i="22"/>
  <c r="D16" i="22"/>
  <c r="C16" i="22"/>
  <c r="D17" i="27" l="1"/>
  <c r="AI16" i="22"/>
  <c r="AO16" i="22"/>
  <c r="AJ16" i="22"/>
  <c r="AP16" i="22"/>
  <c r="AT41" i="22"/>
  <c r="AN41" i="22"/>
  <c r="AM41" i="22"/>
  <c r="AL41" i="22"/>
  <c r="AK41" i="22"/>
  <c r="AD41" i="22"/>
  <c r="AP41" i="22" s="1"/>
  <c r="AC41" i="22"/>
  <c r="AO41" i="22" s="1"/>
  <c r="X41" i="22"/>
  <c r="W41" i="22"/>
  <c r="AI41" i="22" l="1"/>
  <c r="AJ41" i="22"/>
  <c r="AD20" i="23"/>
  <c r="AC20" i="23"/>
  <c r="AB20" i="23"/>
  <c r="AA20" i="23"/>
  <c r="AR20" i="25"/>
  <c r="AQ20" i="25"/>
  <c r="X19" i="16"/>
  <c r="D19" i="16"/>
  <c r="C19" i="16"/>
  <c r="Z18" i="27"/>
  <c r="Y18" i="27"/>
  <c r="P18" i="27"/>
  <c r="O18" i="27"/>
  <c r="F18" i="27"/>
  <c r="E18" i="27"/>
  <c r="D18" i="27"/>
  <c r="AT17" i="22"/>
  <c r="AS17" i="22"/>
  <c r="AR17" i="22"/>
  <c r="AQ17" i="22"/>
  <c r="AN17" i="22"/>
  <c r="AM17" i="22"/>
  <c r="AL17" i="22"/>
  <c r="AK17" i="22"/>
  <c r="AD17" i="22"/>
  <c r="AC17" i="22"/>
  <c r="X17" i="22"/>
  <c r="W17" i="22"/>
  <c r="R17" i="22"/>
  <c r="Q17" i="22"/>
  <c r="AI17" i="22" s="1"/>
  <c r="L17" i="22"/>
  <c r="K17" i="22"/>
  <c r="D17" i="22"/>
  <c r="C17" i="22"/>
  <c r="AO17" i="22" l="1"/>
  <c r="AJ17" i="22"/>
  <c r="AP17" i="22"/>
  <c r="AD21" i="23"/>
  <c r="AC21" i="23"/>
  <c r="AB21" i="23"/>
  <c r="AA21" i="23"/>
  <c r="AR21" i="25"/>
  <c r="AQ21" i="25"/>
  <c r="X20" i="16"/>
  <c r="D20" i="16"/>
  <c r="C20" i="16"/>
  <c r="Z19" i="27"/>
  <c r="Y19" i="27"/>
  <c r="P19" i="27"/>
  <c r="D19" i="27" s="1"/>
  <c r="O19" i="27"/>
  <c r="F19" i="27"/>
  <c r="E19" i="27"/>
  <c r="AT18" i="22"/>
  <c r="AS18" i="22"/>
  <c r="AR18" i="22"/>
  <c r="AQ18" i="22"/>
  <c r="AN18" i="22"/>
  <c r="AM18" i="22"/>
  <c r="AL18" i="22"/>
  <c r="AK18" i="22"/>
  <c r="AD18" i="22"/>
  <c r="AC18" i="22"/>
  <c r="AO18" i="22" s="1"/>
  <c r="X18" i="22"/>
  <c r="W18" i="22"/>
  <c r="R18" i="22"/>
  <c r="Q18" i="22"/>
  <c r="L18" i="22"/>
  <c r="K18" i="22"/>
  <c r="D18" i="22"/>
  <c r="C18" i="22"/>
  <c r="AJ18" i="22" l="1"/>
  <c r="AP18" i="22"/>
  <c r="AI18" i="22"/>
  <c r="P55" i="27"/>
  <c r="D55" i="27" s="1"/>
  <c r="O55" i="27"/>
  <c r="F55" i="27"/>
  <c r="E55" i="27"/>
  <c r="AR54" i="22"/>
  <c r="AQ54" i="22"/>
  <c r="AN54" i="22"/>
  <c r="AM54" i="22"/>
  <c r="AL54" i="22"/>
  <c r="AK54" i="22"/>
  <c r="AD54" i="22"/>
  <c r="AP54" i="22" s="1"/>
  <c r="AC54" i="22"/>
  <c r="X54" i="22"/>
  <c r="W54" i="22"/>
  <c r="R54" i="22"/>
  <c r="AJ54" i="22" s="1"/>
  <c r="Q54" i="22"/>
  <c r="L54" i="22"/>
  <c r="K54" i="22"/>
  <c r="D54" i="22"/>
  <c r="C54" i="22"/>
  <c r="AI54" i="22" l="1"/>
  <c r="AO54" i="22"/>
  <c r="AD55" i="23"/>
  <c r="AC55" i="23"/>
  <c r="AB55" i="23"/>
  <c r="AA55" i="23"/>
  <c r="Z53" i="27"/>
  <c r="Y53" i="27"/>
  <c r="P53" i="27"/>
  <c r="O53" i="27"/>
  <c r="F53" i="27"/>
  <c r="E53" i="27"/>
  <c r="AT52" i="22"/>
  <c r="AS52" i="22"/>
  <c r="AR52" i="22"/>
  <c r="AQ52" i="22"/>
  <c r="AN52" i="22"/>
  <c r="AM52" i="22"/>
  <c r="AL52" i="22"/>
  <c r="AK52" i="22"/>
  <c r="AD52" i="22"/>
  <c r="AP52" i="22" s="1"/>
  <c r="AC52" i="22"/>
  <c r="X52" i="22"/>
  <c r="W52" i="22"/>
  <c r="R52" i="22"/>
  <c r="AJ52" i="22" s="1"/>
  <c r="Q52" i="22"/>
  <c r="L52" i="22"/>
  <c r="K52" i="22"/>
  <c r="D52" i="22"/>
  <c r="C52" i="22"/>
  <c r="D53" i="27" l="1"/>
  <c r="AI52" i="22"/>
  <c r="AO52" i="22"/>
  <c r="Z54" i="27"/>
  <c r="Y54" i="27"/>
  <c r="F54" i="27"/>
  <c r="E54" i="27"/>
  <c r="AT53" i="22"/>
  <c r="AS53" i="22"/>
  <c r="AN53" i="22"/>
  <c r="AM53" i="22"/>
  <c r="AL53" i="22"/>
  <c r="AK53" i="22"/>
  <c r="AD53" i="22"/>
  <c r="AP53" i="22" s="1"/>
  <c r="AC53" i="22"/>
  <c r="AO53" i="22" s="1"/>
  <c r="X53" i="22"/>
  <c r="W53" i="22"/>
  <c r="D53" i="22"/>
  <c r="C53" i="22"/>
  <c r="AI53" i="22" l="1"/>
  <c r="AJ53" i="22"/>
  <c r="Z51" i="27"/>
  <c r="Y51" i="27"/>
  <c r="P51" i="27"/>
  <c r="F51" i="27"/>
  <c r="E51" i="27"/>
  <c r="AT50" i="22"/>
  <c r="AS50" i="22"/>
  <c r="AR50" i="22"/>
  <c r="AQ50" i="22"/>
  <c r="AO50" i="22"/>
  <c r="AN50" i="22"/>
  <c r="AM50" i="22"/>
  <c r="AL50" i="22"/>
  <c r="AK50" i="22"/>
  <c r="AI50" i="22"/>
  <c r="AD50" i="22"/>
  <c r="X50" i="22"/>
  <c r="R50" i="22"/>
  <c r="D51" i="27" l="1"/>
  <c r="AP50" i="22"/>
  <c r="AJ50" i="22"/>
  <c r="D60" i="25"/>
  <c r="E60" i="25"/>
  <c r="F60" i="25"/>
  <c r="G60" i="25"/>
  <c r="H60" i="25"/>
  <c r="I60" i="25"/>
  <c r="J60" i="25"/>
  <c r="K60" i="25"/>
  <c r="L60" i="25"/>
  <c r="M60" i="25"/>
  <c r="N60" i="25"/>
  <c r="O60" i="25"/>
  <c r="P60" i="25"/>
  <c r="Q60" i="25"/>
  <c r="R60" i="25"/>
  <c r="S60" i="25"/>
  <c r="T60" i="25"/>
  <c r="U60" i="25"/>
  <c r="V60" i="25"/>
  <c r="W60" i="25"/>
  <c r="X60" i="25"/>
  <c r="Y60" i="25"/>
  <c r="Z60" i="25"/>
  <c r="AA60" i="25"/>
  <c r="AC60" i="25"/>
  <c r="AD60" i="25"/>
  <c r="AE60" i="25"/>
  <c r="AF60" i="25"/>
  <c r="AG60" i="25"/>
  <c r="AH60" i="25"/>
  <c r="AI60" i="25"/>
  <c r="AJ60" i="25"/>
  <c r="AK60" i="25"/>
  <c r="AL60" i="25"/>
  <c r="AM60" i="25"/>
  <c r="AN60" i="25"/>
  <c r="AO60" i="25"/>
  <c r="AP60" i="25"/>
  <c r="AQ60" i="25"/>
  <c r="AR60" i="25"/>
  <c r="AS60" i="25"/>
  <c r="AT60" i="25"/>
  <c r="AU60" i="25"/>
  <c r="AV60" i="25"/>
  <c r="AW60" i="25"/>
  <c r="AX60" i="25"/>
  <c r="C60" i="25"/>
  <c r="D26" i="25"/>
  <c r="E26" i="25"/>
  <c r="E61" i="25" s="1"/>
  <c r="F26" i="25"/>
  <c r="F61" i="25" s="1"/>
  <c r="G26" i="25"/>
  <c r="G61" i="25" s="1"/>
  <c r="H26" i="25"/>
  <c r="I26" i="25"/>
  <c r="J26" i="25"/>
  <c r="J61" i="25" s="1"/>
  <c r="M26" i="25"/>
  <c r="N26" i="25"/>
  <c r="O26" i="25"/>
  <c r="O61" i="25" s="1"/>
  <c r="P26" i="25"/>
  <c r="Q26" i="25"/>
  <c r="Q61" i="25" s="1"/>
  <c r="R26" i="25"/>
  <c r="R61" i="25" s="1"/>
  <c r="S26" i="25"/>
  <c r="S61" i="25" s="1"/>
  <c r="T26" i="25"/>
  <c r="U26" i="25"/>
  <c r="U61" i="25" s="1"/>
  <c r="V26" i="25"/>
  <c r="V61" i="25" s="1"/>
  <c r="W26" i="25"/>
  <c r="W61" i="25" s="1"/>
  <c r="X26" i="25"/>
  <c r="Y26" i="25"/>
  <c r="Y61" i="25" s="1"/>
  <c r="Z26" i="25"/>
  <c r="Z61" i="25" s="1"/>
  <c r="AC26" i="25"/>
  <c r="AD26" i="25"/>
  <c r="AE26" i="25"/>
  <c r="AE61" i="25" s="1"/>
  <c r="AF26" i="25"/>
  <c r="AF61" i="25" s="1"/>
  <c r="AG26" i="25"/>
  <c r="AG61" i="25" s="1"/>
  <c r="AH26" i="25"/>
  <c r="AH61" i="25" s="1"/>
  <c r="AI26" i="25"/>
  <c r="AI61" i="25" s="1"/>
  <c r="AJ26" i="25"/>
  <c r="AJ61" i="25" s="1"/>
  <c r="AK26" i="25"/>
  <c r="AK61" i="25" s="1"/>
  <c r="AL26" i="25"/>
  <c r="AL61" i="25" s="1"/>
  <c r="AM26" i="25"/>
  <c r="AM61" i="25" s="1"/>
  <c r="AN26" i="25"/>
  <c r="AN61" i="25" s="1"/>
  <c r="AO26" i="25"/>
  <c r="AO61" i="25" s="1"/>
  <c r="AP26" i="25"/>
  <c r="AP61" i="25" s="1"/>
  <c r="AQ26" i="25"/>
  <c r="AQ61" i="25" s="1"/>
  <c r="AR26" i="25"/>
  <c r="AR61" i="25" s="1"/>
  <c r="AS26" i="25"/>
  <c r="AS61" i="25" s="1"/>
  <c r="AT26" i="25"/>
  <c r="AT61" i="25" s="1"/>
  <c r="AU26" i="25"/>
  <c r="AU61" i="25" s="1"/>
  <c r="AV26" i="25"/>
  <c r="AV61" i="25" s="1"/>
  <c r="AW26" i="25"/>
  <c r="AW61" i="25" s="1"/>
  <c r="AX26" i="25"/>
  <c r="AX61" i="25" s="1"/>
  <c r="C26" i="25"/>
  <c r="C61" i="25" s="1"/>
  <c r="D60" i="23"/>
  <c r="E60" i="23"/>
  <c r="F60" i="23"/>
  <c r="G60" i="23"/>
  <c r="H60" i="23"/>
  <c r="I60" i="23"/>
  <c r="J60" i="23"/>
  <c r="K60" i="23"/>
  <c r="L60" i="23"/>
  <c r="M60" i="23"/>
  <c r="N60" i="23"/>
  <c r="O60" i="23"/>
  <c r="P60" i="23"/>
  <c r="Q60" i="23"/>
  <c r="R60" i="23"/>
  <c r="S60" i="23"/>
  <c r="T60" i="23"/>
  <c r="U60" i="23"/>
  <c r="V60" i="23"/>
  <c r="W60" i="23"/>
  <c r="X60" i="23"/>
  <c r="Y60" i="23"/>
  <c r="Z60" i="23"/>
  <c r="AA60" i="23"/>
  <c r="AB60" i="23"/>
  <c r="AC60" i="23"/>
  <c r="AD60" i="23"/>
  <c r="AE60" i="23"/>
  <c r="AF60" i="23"/>
  <c r="AG60" i="23"/>
  <c r="AH60" i="23"/>
  <c r="AI60" i="23"/>
  <c r="AJ60" i="23"/>
  <c r="AK60" i="23"/>
  <c r="AL60" i="23"/>
  <c r="AM60" i="23"/>
  <c r="AN60" i="23"/>
  <c r="AO60" i="23"/>
  <c r="AP60" i="23"/>
  <c r="AQ60" i="23"/>
  <c r="AR60" i="23"/>
  <c r="AS60" i="23"/>
  <c r="AT60" i="23"/>
  <c r="C60" i="23"/>
  <c r="D26" i="23"/>
  <c r="E26" i="23"/>
  <c r="F26" i="23"/>
  <c r="G26" i="23"/>
  <c r="H26" i="23"/>
  <c r="I26" i="23"/>
  <c r="J26" i="23"/>
  <c r="K26" i="23"/>
  <c r="L26" i="23"/>
  <c r="M26" i="23"/>
  <c r="N26" i="23"/>
  <c r="O26" i="23"/>
  <c r="P26" i="23"/>
  <c r="Q26" i="23"/>
  <c r="R26" i="23"/>
  <c r="S26" i="23"/>
  <c r="T26" i="23"/>
  <c r="U26" i="23"/>
  <c r="V26" i="23"/>
  <c r="W26" i="23"/>
  <c r="X26" i="23"/>
  <c r="Y26" i="23"/>
  <c r="Z26" i="23"/>
  <c r="AA26" i="23"/>
  <c r="AB26" i="23"/>
  <c r="AB61" i="23" s="1"/>
  <c r="AC26" i="23"/>
  <c r="AD26" i="23"/>
  <c r="AE26" i="23"/>
  <c r="AF26" i="23"/>
  <c r="AG26" i="23"/>
  <c r="AH26" i="23"/>
  <c r="AI26" i="23"/>
  <c r="AJ26" i="23"/>
  <c r="AJ61" i="23" s="1"/>
  <c r="AK26" i="23"/>
  <c r="AL26" i="23"/>
  <c r="AM26" i="23"/>
  <c r="AN26" i="23"/>
  <c r="AO26" i="23"/>
  <c r="AP26" i="23"/>
  <c r="AQ26" i="23"/>
  <c r="AR26" i="23"/>
  <c r="AR61" i="23" s="1"/>
  <c r="AS26" i="23"/>
  <c r="AT26" i="23"/>
  <c r="C26" i="23"/>
  <c r="D57" i="7"/>
  <c r="E57" i="7"/>
  <c r="F57" i="7"/>
  <c r="G57" i="7"/>
  <c r="H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AE57" i="7"/>
  <c r="AF57" i="7"/>
  <c r="AG57" i="7"/>
  <c r="AH57" i="7"/>
  <c r="AI57" i="7"/>
  <c r="AJ57" i="7"/>
  <c r="AK57" i="7"/>
  <c r="AL57" i="7"/>
  <c r="AM57" i="7"/>
  <c r="AN57" i="7"/>
  <c r="AO57" i="7"/>
  <c r="AP57" i="7"/>
  <c r="AQ57" i="7"/>
  <c r="AR57" i="7"/>
  <c r="AS57" i="7"/>
  <c r="AT57" i="7"/>
  <c r="AU57" i="7"/>
  <c r="AV57" i="7"/>
  <c r="AW57" i="7"/>
  <c r="AX57" i="7"/>
  <c r="AY57" i="7"/>
  <c r="AZ57" i="7"/>
  <c r="BA57" i="7"/>
  <c r="BB57" i="7"/>
  <c r="BC57" i="7"/>
  <c r="BD57" i="7"/>
  <c r="BE57" i="7"/>
  <c r="BF57" i="7"/>
  <c r="BG57" i="7"/>
  <c r="BH57" i="7"/>
  <c r="BI57" i="7"/>
  <c r="BJ57" i="7"/>
  <c r="BK57" i="7"/>
  <c r="BL57" i="7"/>
  <c r="BM57" i="7"/>
  <c r="BN57" i="7"/>
  <c r="BO57" i="7"/>
  <c r="BP57" i="7"/>
  <c r="BQ57" i="7"/>
  <c r="BR57" i="7"/>
  <c r="BS57" i="7"/>
  <c r="BT57" i="7"/>
  <c r="BU57" i="7"/>
  <c r="BV57" i="7"/>
  <c r="BW57" i="7"/>
  <c r="BX57" i="7"/>
  <c r="BY57" i="7"/>
  <c r="BZ57" i="7"/>
  <c r="CA57" i="7"/>
  <c r="CB57" i="7"/>
  <c r="CC57" i="7"/>
  <c r="CD57" i="7"/>
  <c r="CE57" i="7"/>
  <c r="CF57" i="7"/>
  <c r="CG57" i="7"/>
  <c r="CH57" i="7"/>
  <c r="CI57" i="7"/>
  <c r="CJ57" i="7"/>
  <c r="CK57" i="7"/>
  <c r="CL57" i="7"/>
  <c r="CM57" i="7"/>
  <c r="CN57" i="7"/>
  <c r="CO57" i="7"/>
  <c r="CP57" i="7"/>
  <c r="CQ57" i="7"/>
  <c r="CR57" i="7"/>
  <c r="CS57" i="7"/>
  <c r="CT57" i="7"/>
  <c r="CU57" i="7"/>
  <c r="CV57" i="7"/>
  <c r="CW57" i="7"/>
  <c r="CX57" i="7"/>
  <c r="CY57" i="7"/>
  <c r="CZ57" i="7"/>
  <c r="DA57" i="7"/>
  <c r="DB57" i="7"/>
  <c r="DC57" i="7"/>
  <c r="DD57" i="7"/>
  <c r="DE57" i="7"/>
  <c r="DF57" i="7"/>
  <c r="DG57" i="7"/>
  <c r="DH57" i="7"/>
  <c r="DI57" i="7"/>
  <c r="DJ57" i="7"/>
  <c r="C57" i="7"/>
  <c r="D23" i="7"/>
  <c r="E23" i="7"/>
  <c r="F23" i="7"/>
  <c r="G23" i="7"/>
  <c r="G58" i="7" s="1"/>
  <c r="H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AL23" i="7"/>
  <c r="AM23" i="7"/>
  <c r="AN23" i="7"/>
  <c r="AO23" i="7"/>
  <c r="AP23" i="7"/>
  <c r="AQ23" i="7"/>
  <c r="AR23" i="7"/>
  <c r="AS23" i="7"/>
  <c r="AT23" i="7"/>
  <c r="AU23" i="7"/>
  <c r="AV23" i="7"/>
  <c r="AW23" i="7"/>
  <c r="AX23" i="7"/>
  <c r="AY23" i="7"/>
  <c r="AZ23" i="7"/>
  <c r="BA23" i="7"/>
  <c r="BB23" i="7"/>
  <c r="BC23" i="7"/>
  <c r="BD23" i="7"/>
  <c r="BE23" i="7"/>
  <c r="BF23" i="7"/>
  <c r="BG23" i="7"/>
  <c r="BH23" i="7"/>
  <c r="BI23" i="7"/>
  <c r="BJ23" i="7"/>
  <c r="BK23" i="7"/>
  <c r="BL23" i="7"/>
  <c r="BM23" i="7"/>
  <c r="BN23" i="7"/>
  <c r="BO23" i="7"/>
  <c r="BP23" i="7"/>
  <c r="BQ23" i="7"/>
  <c r="BR23" i="7"/>
  <c r="BS23" i="7"/>
  <c r="BT23" i="7"/>
  <c r="BU23" i="7"/>
  <c r="BV23" i="7"/>
  <c r="BW23" i="7"/>
  <c r="BX23" i="7"/>
  <c r="BY23" i="7"/>
  <c r="BZ23" i="7"/>
  <c r="CA23" i="7"/>
  <c r="CB23" i="7"/>
  <c r="CC23" i="7"/>
  <c r="CD23" i="7"/>
  <c r="CE23" i="7"/>
  <c r="CF23" i="7"/>
  <c r="CG23" i="7"/>
  <c r="CH23" i="7"/>
  <c r="CI23" i="7"/>
  <c r="CJ23" i="7"/>
  <c r="CK23" i="7"/>
  <c r="CL23" i="7"/>
  <c r="CM23" i="7"/>
  <c r="CN23" i="7"/>
  <c r="CO23" i="7"/>
  <c r="CP23" i="7"/>
  <c r="CQ23" i="7"/>
  <c r="CR23" i="7"/>
  <c r="CS23" i="7"/>
  <c r="CT23" i="7"/>
  <c r="CU23" i="7"/>
  <c r="CV23" i="7"/>
  <c r="CW23" i="7"/>
  <c r="CX23" i="7"/>
  <c r="CY23" i="7"/>
  <c r="CZ23" i="7"/>
  <c r="DA23" i="7"/>
  <c r="DB23" i="7"/>
  <c r="DC23" i="7"/>
  <c r="DD23" i="7"/>
  <c r="DE23" i="7"/>
  <c r="DF23" i="7"/>
  <c r="DG23" i="7"/>
  <c r="DH23" i="7"/>
  <c r="DI23" i="7"/>
  <c r="DJ23" i="7"/>
  <c r="C23" i="7"/>
  <c r="V55" i="29"/>
  <c r="U55" i="29"/>
  <c r="S55" i="29"/>
  <c r="R55" i="29"/>
  <c r="P55" i="29"/>
  <c r="O55" i="29"/>
  <c r="M55" i="29"/>
  <c r="L55" i="29"/>
  <c r="J55" i="29"/>
  <c r="I55" i="29"/>
  <c r="G55" i="29"/>
  <c r="F55" i="29"/>
  <c r="D55" i="29"/>
  <c r="C55" i="29"/>
  <c r="W54" i="29"/>
  <c r="T54" i="29"/>
  <c r="Q54" i="29"/>
  <c r="N54" i="29"/>
  <c r="K54" i="29"/>
  <c r="H54" i="29"/>
  <c r="E54" i="29"/>
  <c r="W53" i="29"/>
  <c r="T53" i="29"/>
  <c r="Q53" i="29"/>
  <c r="N53" i="29"/>
  <c r="K53" i="29"/>
  <c r="H53" i="29"/>
  <c r="E53" i="29"/>
  <c r="W52" i="29"/>
  <c r="T52" i="29"/>
  <c r="Q52" i="29"/>
  <c r="N52" i="29"/>
  <c r="K52" i="29"/>
  <c r="H52" i="29"/>
  <c r="E52" i="29"/>
  <c r="W51" i="29"/>
  <c r="T51" i="29"/>
  <c r="Q51" i="29"/>
  <c r="N51" i="29"/>
  <c r="K51" i="29"/>
  <c r="H51" i="29"/>
  <c r="E51" i="29"/>
  <c r="W50" i="29"/>
  <c r="T50" i="29"/>
  <c r="Q50" i="29"/>
  <c r="N50" i="29"/>
  <c r="K50" i="29"/>
  <c r="H50" i="29"/>
  <c r="E50" i="29"/>
  <c r="W49" i="29"/>
  <c r="T49" i="29"/>
  <c r="Q49" i="29"/>
  <c r="N49" i="29"/>
  <c r="K49" i="29"/>
  <c r="H49" i="29"/>
  <c r="E49" i="29"/>
  <c r="W48" i="29"/>
  <c r="T48" i="29"/>
  <c r="Q48" i="29"/>
  <c r="N48" i="29"/>
  <c r="K48" i="29"/>
  <c r="H48" i="29"/>
  <c r="E48" i="29"/>
  <c r="W47" i="29"/>
  <c r="T47" i="29"/>
  <c r="Q47" i="29"/>
  <c r="N47" i="29"/>
  <c r="K47" i="29"/>
  <c r="H47" i="29"/>
  <c r="E47" i="29"/>
  <c r="W46" i="29"/>
  <c r="T46" i="29"/>
  <c r="Q46" i="29"/>
  <c r="N46" i="29"/>
  <c r="K46" i="29"/>
  <c r="H46" i="29"/>
  <c r="E46" i="29"/>
  <c r="W45" i="29"/>
  <c r="T45" i="29"/>
  <c r="Q45" i="29"/>
  <c r="N45" i="29"/>
  <c r="K45" i="29"/>
  <c r="H45" i="29"/>
  <c r="E45" i="29"/>
  <c r="W44" i="29"/>
  <c r="T44" i="29"/>
  <c r="Q44" i="29"/>
  <c r="N44" i="29"/>
  <c r="K44" i="29"/>
  <c r="H44" i="29"/>
  <c r="E44" i="29"/>
  <c r="W43" i="29"/>
  <c r="T43" i="29"/>
  <c r="Q43" i="29"/>
  <c r="N43" i="29"/>
  <c r="K43" i="29"/>
  <c r="H43" i="29"/>
  <c r="E43" i="29"/>
  <c r="W42" i="29"/>
  <c r="T42" i="29"/>
  <c r="Q42" i="29"/>
  <c r="N42" i="29"/>
  <c r="K42" i="29"/>
  <c r="H42" i="29"/>
  <c r="E42" i="29"/>
  <c r="W41" i="29"/>
  <c r="T41" i="29"/>
  <c r="Q41" i="29"/>
  <c r="N41" i="29"/>
  <c r="K41" i="29"/>
  <c r="H41" i="29"/>
  <c r="E41" i="29"/>
  <c r="W40" i="29"/>
  <c r="T40" i="29"/>
  <c r="Q40" i="29"/>
  <c r="N40" i="29"/>
  <c r="K40" i="29"/>
  <c r="H40" i="29"/>
  <c r="E40" i="29"/>
  <c r="W39" i="29"/>
  <c r="T39" i="29"/>
  <c r="Q39" i="29"/>
  <c r="N39" i="29"/>
  <c r="K39" i="29"/>
  <c r="H39" i="29"/>
  <c r="E39" i="29"/>
  <c r="W38" i="29"/>
  <c r="T38" i="29"/>
  <c r="Q38" i="29"/>
  <c r="N38" i="29"/>
  <c r="K38" i="29"/>
  <c r="H38" i="29"/>
  <c r="E38" i="29"/>
  <c r="W37" i="29"/>
  <c r="T37" i="29"/>
  <c r="Q37" i="29"/>
  <c r="N37" i="29"/>
  <c r="K37" i="29"/>
  <c r="H37" i="29"/>
  <c r="E37" i="29"/>
  <c r="W36" i="29"/>
  <c r="T36" i="29"/>
  <c r="Q36" i="29"/>
  <c r="N36" i="29"/>
  <c r="K36" i="29"/>
  <c r="H36" i="29"/>
  <c r="E36" i="29"/>
  <c r="W35" i="29"/>
  <c r="T35" i="29"/>
  <c r="Q35" i="29"/>
  <c r="N35" i="29"/>
  <c r="K35" i="29"/>
  <c r="H35" i="29"/>
  <c r="E35" i="29"/>
  <c r="W34" i="29"/>
  <c r="T34" i="29"/>
  <c r="Q34" i="29"/>
  <c r="N34" i="29"/>
  <c r="K34" i="29"/>
  <c r="H34" i="29"/>
  <c r="E34" i="29"/>
  <c r="W33" i="29"/>
  <c r="T33" i="29"/>
  <c r="Q33" i="29"/>
  <c r="N33" i="29"/>
  <c r="K33" i="29"/>
  <c r="H33" i="29"/>
  <c r="E33" i="29"/>
  <c r="W32" i="29"/>
  <c r="T32" i="29"/>
  <c r="Q32" i="29"/>
  <c r="N32" i="29"/>
  <c r="K32" i="29"/>
  <c r="H32" i="29"/>
  <c r="E32" i="29"/>
  <c r="W31" i="29"/>
  <c r="T31" i="29"/>
  <c r="Q31" i="29"/>
  <c r="N31" i="29"/>
  <c r="K31" i="29"/>
  <c r="H31" i="29"/>
  <c r="E31" i="29"/>
  <c r="W30" i="29"/>
  <c r="T30" i="29"/>
  <c r="Q30" i="29"/>
  <c r="N30" i="29"/>
  <c r="K30" i="29"/>
  <c r="H30" i="29"/>
  <c r="E30" i="29"/>
  <c r="W29" i="29"/>
  <c r="T29" i="29"/>
  <c r="Q29" i="29"/>
  <c r="N29" i="29"/>
  <c r="K29" i="29"/>
  <c r="H29" i="29"/>
  <c r="E29" i="29"/>
  <c r="W28" i="29"/>
  <c r="T28" i="29"/>
  <c r="Q28" i="29"/>
  <c r="N28" i="29"/>
  <c r="K28" i="29"/>
  <c r="H28" i="29"/>
  <c r="E28" i="29"/>
  <c r="W27" i="29"/>
  <c r="T27" i="29"/>
  <c r="Q27" i="29"/>
  <c r="N27" i="29"/>
  <c r="K27" i="29"/>
  <c r="H27" i="29"/>
  <c r="E27" i="29"/>
  <c r="W26" i="29"/>
  <c r="T26" i="29"/>
  <c r="Q26" i="29"/>
  <c r="N26" i="29"/>
  <c r="K26" i="29"/>
  <c r="H26" i="29"/>
  <c r="E26" i="29"/>
  <c r="W25" i="29"/>
  <c r="T25" i="29"/>
  <c r="Q25" i="29"/>
  <c r="N25" i="29"/>
  <c r="K25" i="29"/>
  <c r="H25" i="29"/>
  <c r="E25" i="29"/>
  <c r="W24" i="29"/>
  <c r="T24" i="29"/>
  <c r="Q24" i="29"/>
  <c r="N24" i="29"/>
  <c r="K24" i="29"/>
  <c r="H24" i="29"/>
  <c r="E24" i="29"/>
  <c r="W23" i="29"/>
  <c r="T23" i="29"/>
  <c r="Q23" i="29"/>
  <c r="N23" i="29"/>
  <c r="K23" i="29"/>
  <c r="H23" i="29"/>
  <c r="E23" i="29"/>
  <c r="A23" i="29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W22" i="29"/>
  <c r="T22" i="29"/>
  <c r="Q22" i="29"/>
  <c r="N22" i="29"/>
  <c r="K22" i="29"/>
  <c r="H22" i="29"/>
  <c r="E22" i="29"/>
  <c r="V21" i="29"/>
  <c r="U21" i="29"/>
  <c r="S21" i="29"/>
  <c r="R21" i="29"/>
  <c r="P21" i="29"/>
  <c r="O21" i="29"/>
  <c r="M21" i="29"/>
  <c r="L21" i="29"/>
  <c r="J21" i="29"/>
  <c r="I21" i="29"/>
  <c r="G21" i="29"/>
  <c r="F21" i="29"/>
  <c r="D21" i="29"/>
  <c r="C21" i="29"/>
  <c r="W20" i="29"/>
  <c r="T20" i="29"/>
  <c r="Q20" i="29"/>
  <c r="N20" i="29"/>
  <c r="K20" i="29"/>
  <c r="H20" i="29"/>
  <c r="E20" i="29"/>
  <c r="W19" i="29"/>
  <c r="T19" i="29"/>
  <c r="Q19" i="29"/>
  <c r="N19" i="29"/>
  <c r="K19" i="29"/>
  <c r="H19" i="29"/>
  <c r="E19" i="29"/>
  <c r="W18" i="29"/>
  <c r="T18" i="29"/>
  <c r="Q18" i="29"/>
  <c r="N18" i="29"/>
  <c r="K18" i="29"/>
  <c r="H18" i="29"/>
  <c r="E18" i="29"/>
  <c r="W17" i="29"/>
  <c r="T17" i="29"/>
  <c r="Q17" i="29"/>
  <c r="N17" i="29"/>
  <c r="K17" i="29"/>
  <c r="H17" i="29"/>
  <c r="E17" i="29"/>
  <c r="W16" i="29"/>
  <c r="T16" i="29"/>
  <c r="Q16" i="29"/>
  <c r="N16" i="29"/>
  <c r="K16" i="29"/>
  <c r="H16" i="29"/>
  <c r="E16" i="29"/>
  <c r="W15" i="29"/>
  <c r="T15" i="29"/>
  <c r="Q15" i="29"/>
  <c r="N15" i="29"/>
  <c r="K15" i="29"/>
  <c r="H15" i="29"/>
  <c r="E15" i="29"/>
  <c r="W14" i="29"/>
  <c r="T14" i="29"/>
  <c r="Q14" i="29"/>
  <c r="N14" i="29"/>
  <c r="K14" i="29"/>
  <c r="H14" i="29"/>
  <c r="E14" i="29"/>
  <c r="W13" i="29"/>
  <c r="T13" i="29"/>
  <c r="Q13" i="29"/>
  <c r="N13" i="29"/>
  <c r="K13" i="29"/>
  <c r="H13" i="29"/>
  <c r="E13" i="29"/>
  <c r="W12" i="29"/>
  <c r="T12" i="29"/>
  <c r="Q12" i="29"/>
  <c r="N12" i="29"/>
  <c r="K12" i="29"/>
  <c r="H12" i="29"/>
  <c r="E12" i="29"/>
  <c r="W11" i="29"/>
  <c r="W10" i="29"/>
  <c r="T10" i="29"/>
  <c r="Q10" i="29"/>
  <c r="N10" i="29"/>
  <c r="K10" i="29"/>
  <c r="H10" i="29"/>
  <c r="E10" i="29"/>
  <c r="W9" i="29"/>
  <c r="T9" i="29"/>
  <c r="Q9" i="29"/>
  <c r="N9" i="29"/>
  <c r="K9" i="29"/>
  <c r="H9" i="29"/>
  <c r="E9" i="29"/>
  <c r="A9" i="29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W8" i="29"/>
  <c r="T8" i="29"/>
  <c r="Q8" i="29"/>
  <c r="N8" i="29"/>
  <c r="K8" i="29"/>
  <c r="H8" i="29"/>
  <c r="E8" i="29"/>
  <c r="A25" i="7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8" i="23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14" i="23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8" i="25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14" i="25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D60" i="19"/>
  <c r="E60" i="19"/>
  <c r="F60" i="19"/>
  <c r="G60" i="19"/>
  <c r="H60" i="19"/>
  <c r="I60" i="19"/>
  <c r="J60" i="19"/>
  <c r="K60" i="19"/>
  <c r="L60" i="19"/>
  <c r="M60" i="19"/>
  <c r="N60" i="19"/>
  <c r="O60" i="19"/>
  <c r="P60" i="19"/>
  <c r="Q60" i="19"/>
  <c r="R60" i="19"/>
  <c r="Y60" i="19"/>
  <c r="Z60" i="19"/>
  <c r="AA60" i="19"/>
  <c r="AB60" i="19"/>
  <c r="AC60" i="19"/>
  <c r="AD60" i="19"/>
  <c r="AE60" i="19"/>
  <c r="AF60" i="19"/>
  <c r="C60" i="19"/>
  <c r="D26" i="19"/>
  <c r="E26" i="19"/>
  <c r="F26" i="19"/>
  <c r="G26" i="19"/>
  <c r="H26" i="19"/>
  <c r="I26" i="19"/>
  <c r="J26" i="19"/>
  <c r="M26" i="19"/>
  <c r="N26" i="19"/>
  <c r="O26" i="19"/>
  <c r="P26" i="19"/>
  <c r="Q26" i="19"/>
  <c r="R26" i="19"/>
  <c r="Y26" i="19"/>
  <c r="Y61" i="19" s="1"/>
  <c r="Z26" i="19"/>
  <c r="AA26" i="19"/>
  <c r="AB26" i="19"/>
  <c r="AC26" i="19"/>
  <c r="AC61" i="19" s="1"/>
  <c r="AD26" i="19"/>
  <c r="AE26" i="19"/>
  <c r="AF26" i="19"/>
  <c r="AF61" i="19" s="1"/>
  <c r="C26" i="19"/>
  <c r="A28" i="19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14" i="19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G59" i="16"/>
  <c r="H59" i="16"/>
  <c r="I59" i="16"/>
  <c r="J59" i="16"/>
  <c r="K59" i="16"/>
  <c r="L59" i="16"/>
  <c r="M59" i="16"/>
  <c r="N59" i="16"/>
  <c r="O59" i="16"/>
  <c r="P59" i="16"/>
  <c r="Q59" i="16"/>
  <c r="R59" i="16"/>
  <c r="Y59" i="16"/>
  <c r="Z59" i="16"/>
  <c r="AA59" i="16"/>
  <c r="AB59" i="16"/>
  <c r="AC59" i="16"/>
  <c r="AD59" i="16"/>
  <c r="AE59" i="16"/>
  <c r="AF59" i="16"/>
  <c r="AG59" i="16"/>
  <c r="AH59" i="16"/>
  <c r="AI59" i="16"/>
  <c r="AJ59" i="16"/>
  <c r="AK59" i="16"/>
  <c r="AL59" i="16"/>
  <c r="AM59" i="16"/>
  <c r="AN59" i="16"/>
  <c r="AO59" i="16"/>
  <c r="AP59" i="16"/>
  <c r="D25" i="16"/>
  <c r="E25" i="16"/>
  <c r="F25" i="16"/>
  <c r="G25" i="16"/>
  <c r="H25" i="16"/>
  <c r="I25" i="16"/>
  <c r="J25" i="16"/>
  <c r="K25" i="16"/>
  <c r="L25" i="16"/>
  <c r="M25" i="16"/>
  <c r="N25" i="16"/>
  <c r="O25" i="16"/>
  <c r="P25" i="16"/>
  <c r="Q25" i="16"/>
  <c r="R25" i="16"/>
  <c r="X25" i="16"/>
  <c r="Y25" i="16"/>
  <c r="Z25" i="16"/>
  <c r="AA25" i="16"/>
  <c r="AB25" i="16"/>
  <c r="AC25" i="16"/>
  <c r="AD25" i="16"/>
  <c r="AE25" i="16"/>
  <c r="AF25" i="16"/>
  <c r="AG25" i="16"/>
  <c r="AH25" i="16"/>
  <c r="AI25" i="16"/>
  <c r="AJ25" i="16"/>
  <c r="AK25" i="16"/>
  <c r="AL25" i="16"/>
  <c r="AM25" i="16"/>
  <c r="AN25" i="16"/>
  <c r="AO25" i="16"/>
  <c r="AP25" i="16"/>
  <c r="C25" i="16"/>
  <c r="A27" i="16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13" i="16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7" i="28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13" i="28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D24" i="27"/>
  <c r="E24" i="27"/>
  <c r="F24" i="27"/>
  <c r="G24" i="27"/>
  <c r="H24" i="27"/>
  <c r="I24" i="27"/>
  <c r="J24" i="27"/>
  <c r="K24" i="27"/>
  <c r="L24" i="27"/>
  <c r="M24" i="27"/>
  <c r="N24" i="27"/>
  <c r="O24" i="27"/>
  <c r="P24" i="27"/>
  <c r="Q24" i="27"/>
  <c r="R24" i="27"/>
  <c r="S24" i="27"/>
  <c r="T24" i="27"/>
  <c r="U24" i="27"/>
  <c r="V24" i="27"/>
  <c r="W24" i="27"/>
  <c r="X24" i="27"/>
  <c r="Y24" i="27"/>
  <c r="Z24" i="27"/>
  <c r="AA24" i="27"/>
  <c r="AB24" i="27"/>
  <c r="AC24" i="27"/>
  <c r="AD24" i="27"/>
  <c r="AE24" i="27"/>
  <c r="AF24" i="27"/>
  <c r="AG24" i="27"/>
  <c r="AH24" i="27"/>
  <c r="D58" i="27"/>
  <c r="D59" i="27" s="1"/>
  <c r="F58" i="27"/>
  <c r="F59" i="27" s="1"/>
  <c r="G58" i="27"/>
  <c r="H58" i="27"/>
  <c r="I58" i="27"/>
  <c r="J58" i="27"/>
  <c r="J59" i="27" s="1"/>
  <c r="K58" i="27"/>
  <c r="K59" i="27" s="1"/>
  <c r="L58" i="27"/>
  <c r="M58" i="27"/>
  <c r="M59" i="27" s="1"/>
  <c r="N58" i="27"/>
  <c r="N59" i="27" s="1"/>
  <c r="O58" i="27"/>
  <c r="P58" i="27"/>
  <c r="Q58" i="27"/>
  <c r="R58" i="27"/>
  <c r="S58" i="27"/>
  <c r="S59" i="27" s="1"/>
  <c r="T58" i="27"/>
  <c r="U58" i="27"/>
  <c r="V58" i="27"/>
  <c r="W58" i="27"/>
  <c r="X58" i="27"/>
  <c r="Y58" i="27"/>
  <c r="Z58" i="27"/>
  <c r="AA58" i="27"/>
  <c r="AA59" i="27" s="1"/>
  <c r="AB58" i="27"/>
  <c r="AC58" i="27"/>
  <c r="AD58" i="27"/>
  <c r="AE58" i="27"/>
  <c r="AF58" i="27"/>
  <c r="AG58" i="27"/>
  <c r="AH58" i="27"/>
  <c r="I59" i="27"/>
  <c r="A26" i="27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12" i="27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V23" i="22"/>
  <c r="W23" i="22"/>
  <c r="X23" i="22"/>
  <c r="Y23" i="22"/>
  <c r="Z23" i="22"/>
  <c r="AA23" i="22"/>
  <c r="AB23" i="22"/>
  <c r="AC23" i="22"/>
  <c r="AD23" i="22"/>
  <c r="AE23" i="22"/>
  <c r="AF23" i="22"/>
  <c r="AG23" i="22"/>
  <c r="AH23" i="22"/>
  <c r="AI23" i="22"/>
  <c r="AJ23" i="22"/>
  <c r="AK23" i="22"/>
  <c r="AL23" i="22"/>
  <c r="AM23" i="22"/>
  <c r="AN23" i="22"/>
  <c r="C23" i="22"/>
  <c r="D57" i="22"/>
  <c r="E57" i="22"/>
  <c r="F57" i="22"/>
  <c r="G57" i="22"/>
  <c r="H57" i="22"/>
  <c r="I57" i="22"/>
  <c r="J57" i="22"/>
  <c r="K57" i="22"/>
  <c r="L57" i="22"/>
  <c r="M57" i="22"/>
  <c r="N57" i="22"/>
  <c r="N58" i="22" s="1"/>
  <c r="O57" i="22"/>
  <c r="O58" i="22" s="1"/>
  <c r="P57" i="22"/>
  <c r="Q57" i="22"/>
  <c r="R57" i="22"/>
  <c r="S57" i="22"/>
  <c r="S58" i="22" s="1"/>
  <c r="T57" i="22"/>
  <c r="U57" i="22"/>
  <c r="V57" i="22"/>
  <c r="W57" i="22"/>
  <c r="X57" i="22"/>
  <c r="Y57" i="22"/>
  <c r="Z57" i="22"/>
  <c r="AA57" i="22"/>
  <c r="AA58" i="22" s="1"/>
  <c r="AB57" i="22"/>
  <c r="AC57" i="22"/>
  <c r="AD57" i="22"/>
  <c r="AE57" i="22"/>
  <c r="AE58" i="22" s="1"/>
  <c r="AF57" i="22"/>
  <c r="AG57" i="22"/>
  <c r="AH57" i="22"/>
  <c r="AI57" i="22"/>
  <c r="AJ57" i="22"/>
  <c r="AK57" i="22"/>
  <c r="AL57" i="22"/>
  <c r="AM57" i="22"/>
  <c r="AM58" i="22" s="1"/>
  <c r="AN57" i="22"/>
  <c r="C57" i="22"/>
  <c r="C58" i="22" s="1"/>
  <c r="D58" i="22"/>
  <c r="E58" i="22"/>
  <c r="F58" i="22"/>
  <c r="G58" i="22"/>
  <c r="H58" i="22"/>
  <c r="I58" i="22"/>
  <c r="J58" i="22"/>
  <c r="K58" i="22"/>
  <c r="L58" i="22"/>
  <c r="M58" i="22"/>
  <c r="A25" i="22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11" i="22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C58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C24" i="2"/>
  <c r="A26" i="2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D57" i="20"/>
  <c r="E57" i="20"/>
  <c r="F57" i="20"/>
  <c r="G57" i="20"/>
  <c r="H57" i="20"/>
  <c r="I57" i="20"/>
  <c r="J57" i="20"/>
  <c r="K57" i="20"/>
  <c r="L57" i="20"/>
  <c r="M57" i="20"/>
  <c r="N57" i="20"/>
  <c r="O57" i="20"/>
  <c r="P57" i="20"/>
  <c r="Q57" i="20"/>
  <c r="R57" i="20"/>
  <c r="S57" i="20"/>
  <c r="T57" i="20"/>
  <c r="U57" i="20"/>
  <c r="V57" i="20"/>
  <c r="W57" i="20"/>
  <c r="X57" i="20"/>
  <c r="Y57" i="20"/>
  <c r="Z57" i="20"/>
  <c r="AA57" i="20"/>
  <c r="AB57" i="20"/>
  <c r="C57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W23" i="20"/>
  <c r="X23" i="20"/>
  <c r="Y23" i="20"/>
  <c r="Z23" i="20"/>
  <c r="AA23" i="20"/>
  <c r="AB23" i="20"/>
  <c r="AC23" i="20"/>
  <c r="AC58" i="20" s="1"/>
  <c r="C23" i="20"/>
  <c r="A25" i="20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11" i="20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46" i="25" l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42" i="25"/>
  <c r="A43" i="25" s="1"/>
  <c r="A44" i="25" s="1"/>
  <c r="A45" i="25" s="1"/>
  <c r="H61" i="25"/>
  <c r="D61" i="25"/>
  <c r="X61" i="25"/>
  <c r="T61" i="25"/>
  <c r="P61" i="25"/>
  <c r="AB60" i="25"/>
  <c r="M61" i="25"/>
  <c r="K26" i="25"/>
  <c r="K61" i="25" s="1"/>
  <c r="AD61" i="25"/>
  <c r="AB61" i="25" s="1"/>
  <c r="AB26" i="25"/>
  <c r="AC61" i="25"/>
  <c r="AA26" i="25"/>
  <c r="N61" i="25"/>
  <c r="L26" i="25"/>
  <c r="L61" i="25" s="1"/>
  <c r="CV58" i="7"/>
  <c r="CF58" i="7"/>
  <c r="BP58" i="7"/>
  <c r="AZ58" i="7"/>
  <c r="AJ58" i="7"/>
  <c r="T58" i="7"/>
  <c r="AE61" i="19"/>
  <c r="AA61" i="19"/>
  <c r="O61" i="19"/>
  <c r="K61" i="19"/>
  <c r="G61" i="19"/>
  <c r="U59" i="27"/>
  <c r="AP59" i="2"/>
  <c r="AA58" i="20"/>
  <c r="Z58" i="20"/>
  <c r="V58" i="20"/>
  <c r="Y58" i="20"/>
  <c r="U58" i="20"/>
  <c r="AB58" i="20"/>
  <c r="AD61" i="19"/>
  <c r="Z61" i="19"/>
  <c r="R56" i="29"/>
  <c r="Q58" i="20"/>
  <c r="M58" i="20"/>
  <c r="C58" i="20"/>
  <c r="R58" i="20"/>
  <c r="N58" i="20"/>
  <c r="DF58" i="7"/>
  <c r="DB58" i="7"/>
  <c r="CX58" i="7"/>
  <c r="CP58" i="7"/>
  <c r="CL58" i="7"/>
  <c r="CH58" i="7"/>
  <c r="BZ58" i="7"/>
  <c r="BV58" i="7"/>
  <c r="BR58" i="7"/>
  <c r="BJ58" i="7"/>
  <c r="BF58" i="7"/>
  <c r="BB58" i="7"/>
  <c r="AT58" i="7"/>
  <c r="AP58" i="7"/>
  <c r="AL58" i="7"/>
  <c r="AD58" i="7"/>
  <c r="Z58" i="7"/>
  <c r="V58" i="7"/>
  <c r="R61" i="19"/>
  <c r="N61" i="19"/>
  <c r="J61" i="19"/>
  <c r="F61" i="19"/>
  <c r="C61" i="19"/>
  <c r="Q61" i="19"/>
  <c r="M61" i="19"/>
  <c r="I61" i="19"/>
  <c r="E61" i="19"/>
  <c r="AC59" i="27"/>
  <c r="AI58" i="22"/>
  <c r="W58" i="22"/>
  <c r="W58" i="20"/>
  <c r="Q55" i="29"/>
  <c r="AA61" i="25"/>
  <c r="I61" i="25"/>
  <c r="AB61" i="19"/>
  <c r="P61" i="19"/>
  <c r="L61" i="19"/>
  <c r="H61" i="19"/>
  <c r="D61" i="19"/>
  <c r="AF59" i="27"/>
  <c r="L59" i="27"/>
  <c r="H59" i="27"/>
  <c r="AE59" i="27"/>
  <c r="W59" i="27"/>
  <c r="G59" i="27"/>
  <c r="AH59" i="27"/>
  <c r="AD59" i="27"/>
  <c r="AG59" i="27"/>
  <c r="S58" i="20"/>
  <c r="O58" i="20"/>
  <c r="H21" i="29"/>
  <c r="X58" i="20"/>
  <c r="T58" i="20"/>
  <c r="P58" i="20"/>
  <c r="L58" i="20"/>
  <c r="H58" i="20"/>
  <c r="D58" i="20"/>
  <c r="R59" i="27"/>
  <c r="Y59" i="27"/>
  <c r="Q59" i="27"/>
  <c r="V59" i="27"/>
  <c r="AB59" i="27"/>
  <c r="X59" i="27"/>
  <c r="T59" i="27"/>
  <c r="P59" i="27"/>
  <c r="Z59" i="27"/>
  <c r="AN58" i="22"/>
  <c r="AJ58" i="22"/>
  <c r="AF58" i="22"/>
  <c r="AB58" i="22"/>
  <c r="X58" i="22"/>
  <c r="T58" i="22"/>
  <c r="P58" i="22"/>
  <c r="AL58" i="22"/>
  <c r="AH58" i="22"/>
  <c r="AD58" i="22"/>
  <c r="Z58" i="22"/>
  <c r="V58" i="22"/>
  <c r="R58" i="22"/>
  <c r="AK58" i="22"/>
  <c r="AG58" i="22"/>
  <c r="AC58" i="22"/>
  <c r="Y58" i="22"/>
  <c r="U58" i="22"/>
  <c r="Q58" i="22"/>
  <c r="T21" i="29"/>
  <c r="DA58" i="7"/>
  <c r="CW58" i="7"/>
  <c r="CK58" i="7"/>
  <c r="CG58" i="7"/>
  <c r="BU58" i="7"/>
  <c r="BQ58" i="7"/>
  <c r="BE58" i="7"/>
  <c r="BA58" i="7"/>
  <c r="AO58" i="7"/>
  <c r="AK58" i="7"/>
  <c r="Y58" i="7"/>
  <c r="U58" i="7"/>
  <c r="DD58" i="7"/>
  <c r="CR58" i="7"/>
  <c r="BX58" i="7"/>
  <c r="BL58" i="7"/>
  <c r="AR58" i="7"/>
  <c r="AF58" i="7"/>
  <c r="DJ58" i="7"/>
  <c r="CD58" i="7"/>
  <c r="AX58" i="7"/>
  <c r="DH58" i="7"/>
  <c r="CZ58" i="7"/>
  <c r="CN58" i="7"/>
  <c r="CJ58" i="7"/>
  <c r="CB58" i="7"/>
  <c r="BT58" i="7"/>
  <c r="BH58" i="7"/>
  <c r="BD58" i="7"/>
  <c r="AV58" i="7"/>
  <c r="AN58" i="7"/>
  <c r="AB58" i="7"/>
  <c r="X58" i="7"/>
  <c r="H58" i="7"/>
  <c r="CT58" i="7"/>
  <c r="BN58" i="7"/>
  <c r="AH58" i="7"/>
  <c r="DI58" i="7"/>
  <c r="DE58" i="7"/>
  <c r="CS58" i="7"/>
  <c r="CO58" i="7"/>
  <c r="CC58" i="7"/>
  <c r="BY58" i="7"/>
  <c r="BM58" i="7"/>
  <c r="BI58" i="7"/>
  <c r="AW58" i="7"/>
  <c r="AS58" i="7"/>
  <c r="AG58" i="7"/>
  <c r="AC58" i="7"/>
  <c r="DG58" i="7"/>
  <c r="DC58" i="7"/>
  <c r="CY58" i="7"/>
  <c r="CU58" i="7"/>
  <c r="CQ58" i="7"/>
  <c r="CM58" i="7"/>
  <c r="CI58" i="7"/>
  <c r="CE58" i="7"/>
  <c r="CA58" i="7"/>
  <c r="BW58" i="7"/>
  <c r="BS58" i="7"/>
  <c r="BO58" i="7"/>
  <c r="BK58" i="7"/>
  <c r="BG58" i="7"/>
  <c r="BC58" i="7"/>
  <c r="AY58" i="7"/>
  <c r="AU58" i="7"/>
  <c r="AQ58" i="7"/>
  <c r="AM58" i="7"/>
  <c r="AI58" i="7"/>
  <c r="AE58" i="7"/>
  <c r="AA58" i="7"/>
  <c r="W58" i="7"/>
  <c r="S58" i="7"/>
  <c r="W21" i="29"/>
  <c r="Q21" i="29"/>
  <c r="O56" i="29"/>
  <c r="M56" i="29"/>
  <c r="N21" i="29"/>
  <c r="E21" i="29"/>
  <c r="C61" i="23"/>
  <c r="AQ61" i="23"/>
  <c r="AM61" i="23"/>
  <c r="AI61" i="23"/>
  <c r="AE61" i="23"/>
  <c r="AA61" i="23"/>
  <c r="W61" i="23"/>
  <c r="S61" i="23"/>
  <c r="O61" i="23"/>
  <c r="K61" i="23"/>
  <c r="G61" i="23"/>
  <c r="AN61" i="23"/>
  <c r="AF61" i="23"/>
  <c r="X61" i="23"/>
  <c r="T61" i="23"/>
  <c r="P61" i="23"/>
  <c r="L61" i="23"/>
  <c r="H61" i="23"/>
  <c r="D61" i="23"/>
  <c r="AT61" i="23"/>
  <c r="AP61" i="23"/>
  <c r="AL61" i="23"/>
  <c r="AH61" i="23"/>
  <c r="AD61" i="23"/>
  <c r="Z61" i="23"/>
  <c r="V61" i="23"/>
  <c r="R61" i="23"/>
  <c r="N61" i="23"/>
  <c r="J61" i="23"/>
  <c r="F61" i="23"/>
  <c r="AS61" i="23"/>
  <c r="AO61" i="23"/>
  <c r="AK61" i="23"/>
  <c r="AG61" i="23"/>
  <c r="AC61" i="23"/>
  <c r="Y61" i="23"/>
  <c r="U61" i="23"/>
  <c r="Q61" i="23"/>
  <c r="M61" i="23"/>
  <c r="I61" i="23"/>
  <c r="E61" i="23"/>
  <c r="K60" i="16"/>
  <c r="AM60" i="16"/>
  <c r="AI60" i="16"/>
  <c r="AE60" i="16"/>
  <c r="AA60" i="16"/>
  <c r="O60" i="16"/>
  <c r="G60" i="16"/>
  <c r="AP60" i="16"/>
  <c r="AL60" i="16"/>
  <c r="AH60" i="16"/>
  <c r="AD60" i="16"/>
  <c r="Z60" i="16"/>
  <c r="R60" i="16"/>
  <c r="N60" i="16"/>
  <c r="J60" i="16"/>
  <c r="AO60" i="16"/>
  <c r="AK60" i="16"/>
  <c r="AG60" i="16"/>
  <c r="AC60" i="16"/>
  <c r="Y60" i="16"/>
  <c r="Q60" i="16"/>
  <c r="M60" i="16"/>
  <c r="I60" i="16"/>
  <c r="AN60" i="16"/>
  <c r="AJ60" i="16"/>
  <c r="AF60" i="16"/>
  <c r="AB60" i="16"/>
  <c r="P60" i="16"/>
  <c r="L60" i="16"/>
  <c r="H60" i="16"/>
  <c r="AN59" i="2"/>
  <c r="AB59" i="2"/>
  <c r="T59" i="2"/>
  <c r="H59" i="2"/>
  <c r="G59" i="2"/>
  <c r="D59" i="2"/>
  <c r="AJ59" i="2"/>
  <c r="AF59" i="2"/>
  <c r="X59" i="2"/>
  <c r="P59" i="2"/>
  <c r="L59" i="2"/>
  <c r="C59" i="2"/>
  <c r="AM59" i="2"/>
  <c r="AI59" i="2"/>
  <c r="AE59" i="2"/>
  <c r="AA59" i="2"/>
  <c r="W59" i="2"/>
  <c r="S59" i="2"/>
  <c r="O59" i="2"/>
  <c r="K59" i="2"/>
  <c r="AL59" i="2"/>
  <c r="AH59" i="2"/>
  <c r="AD59" i="2"/>
  <c r="Z59" i="2"/>
  <c r="V59" i="2"/>
  <c r="R59" i="2"/>
  <c r="N59" i="2"/>
  <c r="J59" i="2"/>
  <c r="F59" i="2"/>
  <c r="AO59" i="2"/>
  <c r="AK59" i="2"/>
  <c r="AG59" i="2"/>
  <c r="AC59" i="2"/>
  <c r="Y59" i="2"/>
  <c r="U59" i="2"/>
  <c r="Q59" i="2"/>
  <c r="M59" i="2"/>
  <c r="I59" i="2"/>
  <c r="E59" i="2"/>
  <c r="K58" i="20"/>
  <c r="G58" i="20"/>
  <c r="J58" i="20"/>
  <c r="F58" i="20"/>
  <c r="I58" i="20"/>
  <c r="E58" i="20"/>
  <c r="E55" i="29"/>
  <c r="W55" i="29"/>
  <c r="K55" i="29"/>
  <c r="F56" i="29"/>
  <c r="S56" i="29"/>
  <c r="K21" i="29"/>
  <c r="G56" i="29"/>
  <c r="C56" i="29"/>
  <c r="D56" i="29"/>
  <c r="L56" i="29"/>
  <c r="P56" i="29"/>
  <c r="N55" i="29"/>
  <c r="I56" i="29"/>
  <c r="U56" i="29"/>
  <c r="J56" i="29"/>
  <c r="V56" i="29"/>
  <c r="H55" i="29"/>
  <c r="T55" i="29"/>
  <c r="T56" i="29" l="1"/>
  <c r="Q56" i="29"/>
  <c r="N56" i="29"/>
  <c r="H56" i="29"/>
  <c r="E56" i="29"/>
  <c r="W56" i="29"/>
  <c r="K56" i="29"/>
  <c r="L58" i="7" l="1"/>
  <c r="G9" i="7" l="1"/>
  <c r="H9" i="7" s="1"/>
  <c r="I9" i="7" s="1"/>
  <c r="J9" i="7" s="1"/>
  <c r="K9" i="7" s="1"/>
  <c r="L9" i="7" s="1"/>
  <c r="M9" i="7" s="1"/>
  <c r="N9" i="7" s="1"/>
  <c r="O9" i="7" s="1"/>
  <c r="P9" i="7" s="1"/>
  <c r="Q9" i="7" s="1"/>
  <c r="R9" i="7" s="1"/>
  <c r="S9" i="7" s="1"/>
  <c r="T9" i="7" s="1"/>
  <c r="U9" i="7" s="1"/>
  <c r="V9" i="7" s="1"/>
  <c r="W9" i="7" s="1"/>
  <c r="X9" i="7" s="1"/>
  <c r="Y9" i="7" s="1"/>
  <c r="Z9" i="7" s="1"/>
  <c r="AA9" i="7" s="1"/>
  <c r="AB9" i="7" s="1"/>
  <c r="AC9" i="7" s="1"/>
  <c r="AD9" i="7" s="1"/>
  <c r="AE9" i="7" s="1"/>
  <c r="AF9" i="7" s="1"/>
  <c r="AG9" i="7" s="1"/>
  <c r="AH9" i="7" s="1"/>
  <c r="AI9" i="7" s="1"/>
  <c r="AJ9" i="7" s="1"/>
  <c r="AK9" i="7" s="1"/>
  <c r="AL9" i="7" s="1"/>
  <c r="AM9" i="7" s="1"/>
  <c r="AN9" i="7" s="1"/>
  <c r="AO9" i="7" s="1"/>
  <c r="AP9" i="7" s="1"/>
  <c r="AQ9" i="7" s="1"/>
  <c r="AR9" i="7" s="1"/>
  <c r="AS9" i="7" s="1"/>
  <c r="AT9" i="7" s="1"/>
  <c r="AU9" i="7" s="1"/>
  <c r="AV9" i="7" s="1"/>
  <c r="AW9" i="7" s="1"/>
  <c r="AX9" i="7" s="1"/>
  <c r="AY9" i="7" s="1"/>
  <c r="AZ9" i="7" s="1"/>
  <c r="BA9" i="7" s="1"/>
  <c r="BB9" i="7" s="1"/>
  <c r="BC9" i="7" s="1"/>
  <c r="BD9" i="7" s="1"/>
  <c r="BE9" i="7" s="1"/>
  <c r="BF9" i="7" s="1"/>
  <c r="BG9" i="7" s="1"/>
  <c r="BH9" i="7" s="1"/>
  <c r="BI9" i="7" s="1"/>
  <c r="BJ9" i="7" s="1"/>
  <c r="BK9" i="7" s="1"/>
  <c r="BL9" i="7" s="1"/>
  <c r="BM9" i="7" s="1"/>
  <c r="BN9" i="7" s="1"/>
  <c r="BO9" i="7" s="1"/>
  <c r="BP9" i="7" s="1"/>
  <c r="BQ9" i="7" s="1"/>
  <c r="BR9" i="7" s="1"/>
  <c r="BS9" i="7" s="1"/>
  <c r="BT9" i="7" s="1"/>
  <c r="BU9" i="7" s="1"/>
  <c r="BV9" i="7" s="1"/>
  <c r="BW9" i="7" s="1"/>
  <c r="BX9" i="7" s="1"/>
  <c r="BY9" i="7" s="1"/>
  <c r="BZ9" i="7" s="1"/>
  <c r="CA9" i="7" s="1"/>
  <c r="CB9" i="7" s="1"/>
  <c r="CC9" i="7" s="1"/>
  <c r="CD9" i="7" s="1"/>
  <c r="CE9" i="7" s="1"/>
  <c r="CF9" i="7" s="1"/>
  <c r="CG9" i="7" s="1"/>
  <c r="CH9" i="7" s="1"/>
  <c r="CI9" i="7" s="1"/>
  <c r="CJ9" i="7" s="1"/>
  <c r="CK9" i="7" s="1"/>
  <c r="CL9" i="7" s="1"/>
  <c r="CM9" i="7" s="1"/>
  <c r="CN9" i="7" s="1"/>
  <c r="CO9" i="7" s="1"/>
  <c r="CP9" i="7" s="1"/>
  <c r="CQ9" i="7" s="1"/>
  <c r="CR9" i="7" s="1"/>
  <c r="CS9" i="7" s="1"/>
  <c r="CT9" i="7" s="1"/>
  <c r="CU9" i="7" s="1"/>
  <c r="CV9" i="7" s="1"/>
  <c r="CW9" i="7" s="1"/>
  <c r="CX9" i="7" s="1"/>
  <c r="CY9" i="7" s="1"/>
  <c r="CZ9" i="7" s="1"/>
  <c r="DA9" i="7" s="1"/>
  <c r="DB9" i="7" s="1"/>
  <c r="DC9" i="7" s="1"/>
  <c r="DD9" i="7" s="1"/>
  <c r="DE9" i="7" s="1"/>
  <c r="DF9" i="7" s="1"/>
  <c r="DG9" i="7" s="1"/>
  <c r="DH9" i="7" s="1"/>
  <c r="DI9" i="7" s="1"/>
  <c r="DJ9" i="7" s="1"/>
  <c r="R58" i="7"/>
  <c r="Q58" i="7"/>
  <c r="P58" i="7"/>
  <c r="K58" i="7"/>
  <c r="O58" i="7"/>
  <c r="N58" i="7"/>
  <c r="M58" i="7"/>
  <c r="B12" i="19" l="1"/>
  <c r="C12" i="19" s="1"/>
  <c r="D12" i="19" s="1"/>
  <c r="E12" i="19" s="1"/>
  <c r="F12" i="19" s="1"/>
  <c r="G12" i="19" s="1"/>
  <c r="H12" i="19" s="1"/>
  <c r="I12" i="19" s="1"/>
  <c r="J12" i="19" s="1"/>
  <c r="K12" i="19" l="1"/>
  <c r="L12" i="19" s="1"/>
  <c r="M12" i="19" s="1"/>
  <c r="N12" i="19" s="1"/>
  <c r="O12" i="19" s="1"/>
  <c r="P12" i="19" s="1"/>
  <c r="Q12" i="19" s="1"/>
  <c r="R12" i="19" s="1"/>
  <c r="S12" i="19" s="1"/>
  <c r="T12" i="19" s="1"/>
  <c r="U12" i="19" s="1"/>
  <c r="V12" i="19" s="1"/>
  <c r="W12" i="19" s="1"/>
  <c r="X12" i="19" s="1"/>
  <c r="Y12" i="19" s="1"/>
  <c r="Z12" i="19" s="1"/>
  <c r="AA12" i="19" s="1"/>
  <c r="AB12" i="19" s="1"/>
  <c r="AC12" i="19" s="1"/>
  <c r="AD12" i="19" s="1"/>
  <c r="AE12" i="19" s="1"/>
  <c r="AF12" i="19" s="1"/>
  <c r="B10" i="27"/>
  <c r="C10" i="27" s="1"/>
  <c r="D10" i="27" s="1"/>
  <c r="E10" i="27" s="1"/>
  <c r="F10" i="27" s="1"/>
  <c r="G10" i="27" s="1"/>
  <c r="H10" i="27" s="1"/>
  <c r="I10" i="27" s="1"/>
  <c r="J10" i="27" s="1"/>
  <c r="K10" i="27" s="1"/>
  <c r="L10" i="27" s="1"/>
  <c r="M10" i="27" s="1"/>
  <c r="N10" i="27" s="1"/>
  <c r="O10" i="27" s="1"/>
  <c r="P10" i="27" s="1"/>
  <c r="Q10" i="27" s="1"/>
  <c r="R10" i="27" s="1"/>
  <c r="S10" i="27" s="1"/>
  <c r="T10" i="27" s="1"/>
  <c r="U10" i="27" s="1"/>
  <c r="V10" i="27" s="1"/>
  <c r="W10" i="27" s="1"/>
  <c r="X10" i="27" s="1"/>
  <c r="Y10" i="27" s="1"/>
  <c r="Z10" i="27" s="1"/>
  <c r="AA10" i="27" s="1"/>
  <c r="AB10" i="27" s="1"/>
  <c r="AC10" i="27" s="1"/>
  <c r="AD10" i="27" s="1"/>
  <c r="AE10" i="27" s="1"/>
  <c r="AF10" i="27" s="1"/>
  <c r="AG10" i="27" s="1"/>
  <c r="AH10" i="27" s="1"/>
  <c r="B12" i="25" l="1"/>
  <c r="C12" i="25" s="1"/>
  <c r="D12" i="25" s="1"/>
  <c r="E12" i="25" s="1"/>
  <c r="F12" i="25" s="1"/>
  <c r="G12" i="25" s="1"/>
  <c r="H12" i="25" s="1"/>
  <c r="I12" i="25" s="1"/>
  <c r="J12" i="25" s="1"/>
  <c r="K12" i="25" s="1"/>
  <c r="L12" i="25" s="1"/>
  <c r="M12" i="25" s="1"/>
  <c r="N12" i="25" s="1"/>
  <c r="O12" i="25" s="1"/>
  <c r="P12" i="25" s="1"/>
  <c r="Q12" i="25" s="1"/>
  <c r="R12" i="25" s="1"/>
  <c r="S12" i="25" s="1"/>
  <c r="T12" i="25" s="1"/>
  <c r="U12" i="25" s="1"/>
  <c r="V12" i="25" s="1"/>
  <c r="W12" i="25" s="1"/>
  <c r="X12" i="25" s="1"/>
  <c r="Y12" i="25" s="1"/>
  <c r="Z12" i="25" s="1"/>
  <c r="AA12" i="25" s="1"/>
  <c r="AB12" i="25" s="1"/>
  <c r="AC12" i="25" s="1"/>
  <c r="AD12" i="25" s="1"/>
  <c r="AE12" i="25" s="1"/>
  <c r="AF12" i="25" s="1"/>
  <c r="AG12" i="25" s="1"/>
  <c r="AH12" i="25" s="1"/>
  <c r="AI12" i="25" s="1"/>
  <c r="AJ12" i="25" s="1"/>
  <c r="AK12" i="25" s="1"/>
  <c r="AL12" i="25" s="1"/>
  <c r="AM12" i="25" s="1"/>
  <c r="AN12" i="25" s="1"/>
  <c r="AO12" i="25" s="1"/>
  <c r="AP12" i="25" s="1"/>
  <c r="AQ12" i="25" s="1"/>
  <c r="AR12" i="25" s="1"/>
  <c r="AS12" i="25" s="1"/>
  <c r="AT12" i="25" s="1"/>
  <c r="AU12" i="25" s="1"/>
  <c r="AV12" i="25" s="1"/>
  <c r="AW12" i="25" s="1"/>
  <c r="AX12" i="25" s="1"/>
  <c r="B11" i="28"/>
  <c r="C11" i="28" s="1"/>
  <c r="D11" i="28" s="1"/>
  <c r="E11" i="28" s="1"/>
  <c r="F11" i="28" s="1"/>
  <c r="G11" i="28" s="1"/>
  <c r="H11" i="28" s="1"/>
  <c r="I11" i="28" s="1"/>
  <c r="J11" i="28" s="1"/>
  <c r="K11" i="28" s="1"/>
  <c r="L11" i="28" s="1"/>
  <c r="M11" i="28" s="1"/>
  <c r="N11" i="28" s="1"/>
  <c r="O11" i="28" s="1"/>
  <c r="P11" i="28" s="1"/>
  <c r="Q11" i="28" s="1"/>
  <c r="R11" i="28" s="1"/>
  <c r="S11" i="28" s="1"/>
  <c r="T11" i="28" s="1"/>
  <c r="U11" i="28" s="1"/>
  <c r="V11" i="28" s="1"/>
  <c r="W11" i="28" s="1"/>
  <c r="X11" i="28" s="1"/>
  <c r="Y11" i="28" s="1"/>
  <c r="Z11" i="28" s="1"/>
  <c r="AA11" i="28" s="1"/>
  <c r="AB11" i="28" s="1"/>
  <c r="AC11" i="28" s="1"/>
  <c r="AD11" i="28" s="1"/>
  <c r="AE11" i="28" s="1"/>
  <c r="AF11" i="28" s="1"/>
  <c r="AG11" i="28" s="1"/>
  <c r="AH11" i="28" s="1"/>
  <c r="AI11" i="28" s="1"/>
  <c r="AJ11" i="28" s="1"/>
  <c r="AK11" i="28" s="1"/>
  <c r="AL11" i="28" s="1"/>
  <c r="AM11" i="28" s="1"/>
  <c r="AN11" i="28" s="1"/>
  <c r="AO11" i="28" s="1"/>
  <c r="AP11" i="28" s="1"/>
  <c r="AQ11" i="28" s="1"/>
  <c r="AR11" i="28" s="1"/>
  <c r="AS11" i="28" s="1"/>
  <c r="B12" i="23" l="1"/>
  <c r="C12" i="23" s="1"/>
  <c r="D12" i="23" s="1"/>
  <c r="E12" i="23" s="1"/>
  <c r="F12" i="23" s="1"/>
  <c r="G12" i="23" s="1"/>
  <c r="H12" i="23" s="1"/>
  <c r="I12" i="23" s="1"/>
  <c r="J12" i="23" s="1"/>
  <c r="K12" i="23" s="1"/>
  <c r="L12" i="23" s="1"/>
  <c r="M12" i="23" s="1"/>
  <c r="N12" i="23" s="1"/>
  <c r="O12" i="23" s="1"/>
  <c r="P12" i="23" s="1"/>
  <c r="Q12" i="23" s="1"/>
  <c r="R12" i="23" s="1"/>
  <c r="S12" i="23" s="1"/>
  <c r="T12" i="23" s="1"/>
  <c r="U12" i="23" s="1"/>
  <c r="V12" i="23" s="1"/>
  <c r="W12" i="23" s="1"/>
  <c r="X12" i="23" s="1"/>
  <c r="Y12" i="23" s="1"/>
  <c r="Z12" i="23" s="1"/>
  <c r="AA12" i="23" s="1"/>
  <c r="AB12" i="23" s="1"/>
  <c r="AC12" i="23" s="1"/>
  <c r="AD12" i="23" s="1"/>
  <c r="AE12" i="23" s="1"/>
  <c r="AF12" i="23" s="1"/>
  <c r="AG12" i="23" s="1"/>
  <c r="AH12" i="23" s="1"/>
  <c r="AI12" i="23" s="1"/>
  <c r="AJ12" i="23" s="1"/>
  <c r="AK12" i="23" s="1"/>
  <c r="AL12" i="23" s="1"/>
  <c r="AM12" i="23" s="1"/>
  <c r="AN12" i="23" s="1"/>
  <c r="AO12" i="23" s="1"/>
  <c r="AP12" i="23" s="1"/>
  <c r="AQ12" i="23" s="1"/>
  <c r="AR12" i="23" s="1"/>
  <c r="AS12" i="23" s="1"/>
  <c r="AT12" i="23" s="1"/>
  <c r="B10" i="2"/>
  <c r="C10" i="2" s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O10" i="2" l="1"/>
  <c r="P10" i="2" s="1"/>
  <c r="Q10" i="2" s="1"/>
  <c r="R10" i="2" s="1"/>
  <c r="S10" i="2" s="1"/>
  <c r="T10" i="2" s="1"/>
  <c r="U10" i="2" s="1"/>
  <c r="V10" i="2" s="1"/>
  <c r="W10" i="2" s="1"/>
  <c r="X10" i="2" s="1"/>
  <c r="Y10" i="2" s="1"/>
  <c r="Z10" i="2" s="1"/>
  <c r="AA10" i="2" s="1"/>
  <c r="AB10" i="2" s="1"/>
  <c r="AC10" i="2" s="1"/>
  <c r="AD10" i="2" s="1"/>
  <c r="AE10" i="2" s="1"/>
  <c r="AF10" i="2" s="1"/>
  <c r="AG10" i="2" s="1"/>
  <c r="AH10" i="2" s="1"/>
  <c r="AI10" i="2" s="1"/>
  <c r="AJ10" i="2" s="1"/>
  <c r="AK10" i="2" s="1"/>
  <c r="AL10" i="2" s="1"/>
  <c r="AM10" i="2" s="1"/>
  <c r="AN10" i="2" s="1"/>
  <c r="AO10" i="2" s="1"/>
  <c r="AP10" i="2" s="1"/>
  <c r="B9" i="22"/>
  <c r="C9" i="22" s="1"/>
  <c r="D9" i="22" s="1"/>
  <c r="E9" i="22" s="1"/>
  <c r="F9" i="22" s="1"/>
  <c r="G9" i="22" s="1"/>
  <c r="H9" i="22" s="1"/>
  <c r="I9" i="22" s="1"/>
  <c r="J9" i="22" s="1"/>
  <c r="K9" i="22" s="1"/>
  <c r="L9" i="22" s="1"/>
  <c r="M9" i="22" s="1"/>
  <c r="N9" i="22" s="1"/>
  <c r="O9" i="22" s="1"/>
  <c r="P9" i="22" s="1"/>
  <c r="Q9" i="22" s="1"/>
  <c r="R9" i="22" s="1"/>
  <c r="S9" i="22" s="1"/>
  <c r="T9" i="22" s="1"/>
  <c r="U9" i="22" s="1"/>
  <c r="V9" i="22" s="1"/>
  <c r="W9" i="22" s="1"/>
  <c r="X9" i="22" s="1"/>
  <c r="Y9" i="22" s="1"/>
  <c r="Z9" i="22" s="1"/>
  <c r="AA9" i="22" s="1"/>
  <c r="AB9" i="22" s="1"/>
  <c r="AC9" i="22" s="1"/>
  <c r="AD9" i="22" s="1"/>
  <c r="AE9" i="22" s="1"/>
  <c r="AF9" i="22" s="1"/>
  <c r="AG9" i="22" s="1"/>
  <c r="AH9" i="22" s="1"/>
  <c r="B11" i="16"/>
  <c r="C11" i="16" s="1"/>
  <c r="D11" i="16" s="1"/>
  <c r="E11" i="16" s="1"/>
  <c r="F11" i="16" s="1"/>
  <c r="G11" i="16" s="1"/>
  <c r="H11" i="16" s="1"/>
  <c r="I11" i="16" s="1"/>
  <c r="J11" i="16" s="1"/>
  <c r="K11" i="16" s="1"/>
  <c r="L11" i="16" s="1"/>
  <c r="M11" i="16" s="1"/>
  <c r="N11" i="16" s="1"/>
  <c r="O11" i="16" s="1"/>
  <c r="P11" i="16" s="1"/>
  <c r="Q11" i="16" s="1"/>
  <c r="R11" i="16" s="1"/>
  <c r="S11" i="16" s="1"/>
  <c r="T11" i="16" s="1"/>
  <c r="U11" i="16" s="1"/>
  <c r="V11" i="16" s="1"/>
  <c r="W11" i="16" s="1"/>
  <c r="X11" i="16" s="1"/>
  <c r="Y11" i="16" s="1"/>
  <c r="Z11" i="16" s="1"/>
  <c r="AA11" i="16" s="1"/>
  <c r="AB11" i="16" s="1"/>
  <c r="AC11" i="16" s="1"/>
  <c r="AD11" i="16" s="1"/>
  <c r="AE11" i="16" s="1"/>
  <c r="AF11" i="16" s="1"/>
  <c r="AG11" i="16" s="1"/>
  <c r="AH11" i="16" s="1"/>
  <c r="AI11" i="16" s="1"/>
  <c r="AJ11" i="16" s="1"/>
  <c r="AK11" i="16" s="1"/>
  <c r="AL11" i="16" s="1"/>
  <c r="AM11" i="16" s="1"/>
  <c r="AN11" i="16" s="1"/>
  <c r="AO11" i="16" s="1"/>
  <c r="AP11" i="16" s="1"/>
  <c r="B9" i="20"/>
  <c r="C9" i="20" s="1"/>
  <c r="D9" i="20" s="1"/>
  <c r="E9" i="20" s="1"/>
  <c r="F9" i="20" s="1"/>
  <c r="G9" i="20" s="1"/>
  <c r="H9" i="20" s="1"/>
  <c r="I9" i="20" s="1"/>
  <c r="J9" i="20" s="1"/>
  <c r="K9" i="20" s="1"/>
  <c r="L9" i="20" s="1"/>
  <c r="M9" i="20" s="1"/>
  <c r="N9" i="20" s="1"/>
  <c r="O9" i="20" s="1"/>
  <c r="P9" i="20" s="1"/>
  <c r="Q9" i="20" s="1"/>
  <c r="R9" i="20" s="1"/>
  <c r="S9" i="20" s="1"/>
  <c r="T9" i="20" s="1"/>
  <c r="U9" i="20" s="1"/>
  <c r="V9" i="20" s="1"/>
  <c r="W9" i="20" s="1"/>
  <c r="X9" i="20" s="1"/>
  <c r="Y9" i="20" s="1"/>
  <c r="Z9" i="20" s="1"/>
  <c r="AA9" i="20" s="1"/>
  <c r="AB9" i="20" s="1"/>
  <c r="AC9" i="20" l="1"/>
  <c r="C59" i="27"/>
  <c r="E60" i="16"/>
  <c r="X38" i="16"/>
  <c r="E59" i="16"/>
  <c r="X59" i="16"/>
  <c r="W38" i="16"/>
  <c r="W59" i="16"/>
  <c r="C37" i="27"/>
  <c r="E37" i="27"/>
  <c r="E58" i="27"/>
  <c r="E59" i="27"/>
  <c r="D59" i="16"/>
  <c r="D60" i="16"/>
  <c r="X60" i="16"/>
  <c r="D38" i="16"/>
  <c r="F38" i="16"/>
  <c r="F59" i="16"/>
  <c r="F60" i="16"/>
  <c r="E38" i="16"/>
  <c r="C38" i="16"/>
  <c r="C59" i="16"/>
  <c r="C60" i="16"/>
  <c r="W60" i="16"/>
</calcChain>
</file>

<file path=xl/sharedStrings.xml><?xml version="1.0" encoding="utf-8"?>
<sst xmlns="http://schemas.openxmlformats.org/spreadsheetml/2006/main" count="1069" uniqueCount="279">
  <si>
    <t>свыше 10 лет</t>
  </si>
  <si>
    <t>всего</t>
  </si>
  <si>
    <t>Стоматологическая поликлиника</t>
  </si>
  <si>
    <t>Посещений в смену</t>
  </si>
  <si>
    <t>Посещений на 1 санацию</t>
  </si>
  <si>
    <t>Санаций в смену</t>
  </si>
  <si>
    <t>Пломб в смену</t>
  </si>
  <si>
    <t>Пломб на 1 санацию</t>
  </si>
  <si>
    <t>Соотношение неосложненого кариеса к осложненному</t>
  </si>
  <si>
    <t>Количество установленых имплантатов</t>
  </si>
  <si>
    <t>Всего</t>
  </si>
  <si>
    <t>Дети 0 - 14 лет</t>
  </si>
  <si>
    <t>Взрослые старше 18 лет</t>
  </si>
  <si>
    <t>Диагностическая работа</t>
  </si>
  <si>
    <t>компьютерных томографий</t>
  </si>
  <si>
    <t>Индекс отсева</t>
  </si>
  <si>
    <t>Таблица 1</t>
  </si>
  <si>
    <t>стоматологические кабинеты (количество)</t>
  </si>
  <si>
    <t>ДДУ</t>
  </si>
  <si>
    <t>ВУЗ</t>
  </si>
  <si>
    <t>школы</t>
  </si>
  <si>
    <t>Сеть стоматологических учреждений и осуществляемые виды медицинской помощи</t>
  </si>
  <si>
    <t>Таблица 2</t>
  </si>
  <si>
    <t>№ п/п</t>
  </si>
  <si>
    <t>количество (всего)</t>
  </si>
  <si>
    <t>Таблица 8</t>
  </si>
  <si>
    <t>20-24</t>
  </si>
  <si>
    <t>25-29</t>
  </si>
  <si>
    <t>30-34</t>
  </si>
  <si>
    <t>35-39</t>
  </si>
  <si>
    <t>50-54</t>
  </si>
  <si>
    <t>55-59</t>
  </si>
  <si>
    <t>15-17</t>
  </si>
  <si>
    <t>18-19</t>
  </si>
  <si>
    <t>Наименование МО</t>
  </si>
  <si>
    <t>Наименование  МО</t>
  </si>
  <si>
    <t>из них</t>
  </si>
  <si>
    <t>Наименование территории</t>
  </si>
  <si>
    <t>Проведен онкоскрининг</t>
  </si>
  <si>
    <t>до 14 лет</t>
  </si>
  <si>
    <t>40-44</t>
  </si>
  <si>
    <t>45-49</t>
  </si>
  <si>
    <t>60 и старще</t>
  </si>
  <si>
    <t xml:space="preserve">число лиц с подозрением на онкопатологию </t>
  </si>
  <si>
    <t>число лиц с подтвержденным диагнозом</t>
  </si>
  <si>
    <t>м</t>
  </si>
  <si>
    <t>ж</t>
  </si>
  <si>
    <t>Первичных всего</t>
  </si>
  <si>
    <t>стоматологические установки</t>
  </si>
  <si>
    <t>автоклавы</t>
  </si>
  <si>
    <t>ОПТГ</t>
  </si>
  <si>
    <t>Информация о количестве и сроке эксплуатации медицинского оборудования</t>
  </si>
  <si>
    <t>Операций в смену</t>
  </si>
  <si>
    <t>Хирургическая     стоматология</t>
  </si>
  <si>
    <t>военкоматы</t>
  </si>
  <si>
    <t>стоматология общей практики</t>
  </si>
  <si>
    <t>из них по ОМС</t>
  </si>
  <si>
    <t>Количество аппаратов на 1 пациента, закончившего лечение (по ОМС)</t>
  </si>
  <si>
    <t xml:space="preserve">Всего </t>
  </si>
  <si>
    <t>Случаи детского протезирования</t>
  </si>
  <si>
    <t xml:space="preserve">съемные </t>
  </si>
  <si>
    <t>частичные</t>
  </si>
  <si>
    <t>полные</t>
  </si>
  <si>
    <t>коронки</t>
  </si>
  <si>
    <t>штампованно - паянных</t>
  </si>
  <si>
    <t>литых</t>
  </si>
  <si>
    <t>Изготовлено одиночных коронок</t>
  </si>
  <si>
    <t>Изготовлено культевых вкладок</t>
  </si>
  <si>
    <t>Изготовлено съемных протезов</t>
  </si>
  <si>
    <t>пластиночных</t>
  </si>
  <si>
    <t>частичных</t>
  </si>
  <si>
    <t>Ортодонтия</t>
  </si>
  <si>
    <t>пластмассовых</t>
  </si>
  <si>
    <t>бюгельных</t>
  </si>
  <si>
    <t xml:space="preserve">Первичных </t>
  </si>
  <si>
    <t xml:space="preserve">0 - 17 лет </t>
  </si>
  <si>
    <t>18 лет  и старше</t>
  </si>
  <si>
    <t>Ранее санированных</t>
  </si>
  <si>
    <t>Здоровых</t>
  </si>
  <si>
    <t>Таблица 7</t>
  </si>
  <si>
    <t xml:space="preserve">Информация об онкопатологии в стоматологии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</si>
  <si>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Сеть стоматологических учреждений (на основании лицензии на осуществление медицинской деятельности)</t>
  </si>
  <si>
    <t>Осуществляемы виды деятельности стоматологической помощи (на основании лицензии на осуществление медицинской деятельности)</t>
  </si>
  <si>
    <t>Таблица 3</t>
  </si>
  <si>
    <t>Таблица 5</t>
  </si>
  <si>
    <t>Операций синус-лифтинга</t>
  </si>
  <si>
    <t>женских консультации</t>
  </si>
  <si>
    <t>металлокерамических</t>
  </si>
  <si>
    <t>безметалловых</t>
  </si>
  <si>
    <t>полных</t>
  </si>
  <si>
    <t>аспирационные системы</t>
  </si>
  <si>
    <t>компрессоры</t>
  </si>
  <si>
    <t>Удалено зубов</t>
  </si>
  <si>
    <t>Всего исследований</t>
  </si>
  <si>
    <t>Санированных</t>
  </si>
  <si>
    <t>Стом отделения при многопрофиль-ных МО</t>
  </si>
  <si>
    <t>Стом кабинеты при многопрофи-льных МО</t>
  </si>
  <si>
    <t>на пром.              предприятиях</t>
  </si>
  <si>
    <t>из них детская поликлиника (как юр лицо)</t>
  </si>
  <si>
    <t>Посещений  в смену</t>
  </si>
  <si>
    <t>автоклавы для наконечников</t>
  </si>
  <si>
    <t>приобретено в отчетном году</t>
  </si>
  <si>
    <t>Дентальный КТ</t>
  </si>
  <si>
    <t>Рентгенодиагностическое оборудование</t>
  </si>
  <si>
    <t>Цифровых</t>
  </si>
  <si>
    <t>Пленочных</t>
  </si>
  <si>
    <t>Рентгенология в стоматологии</t>
  </si>
  <si>
    <t>Информация о  населении в муниципальном образовании</t>
  </si>
  <si>
    <t>Подростки             15 - 17 лет включительно</t>
  </si>
  <si>
    <t>Количественные показатели</t>
  </si>
  <si>
    <t>по поводу кариеса</t>
  </si>
  <si>
    <t>по поводу осложненного кариеса</t>
  </si>
  <si>
    <t>В системе ОМС</t>
  </si>
  <si>
    <t>Качественные показатели</t>
  </si>
  <si>
    <t>на детском приеме</t>
  </si>
  <si>
    <t>на взрослом приеме</t>
  </si>
  <si>
    <t>на смешанном приеме</t>
  </si>
  <si>
    <t>Информация о стоматологическом здоровье жителей Югры</t>
  </si>
  <si>
    <t>Всего вылечено зубов</t>
  </si>
  <si>
    <t>0-17 лет (КСГ 12,12.1, 12.2)</t>
  </si>
  <si>
    <t>18 и старше                    (КСГ 5+6)</t>
  </si>
  <si>
    <t xml:space="preserve">0-17 лет </t>
  </si>
  <si>
    <t xml:space="preserve">18 и старше                   </t>
  </si>
  <si>
    <t xml:space="preserve">18 и старше                  </t>
  </si>
  <si>
    <t>По бюджету</t>
  </si>
  <si>
    <t>Платно, в том числе по договорам с организациями и СМО</t>
  </si>
  <si>
    <t>в том числе постоянных  зубов у детей (0-17 лет)</t>
  </si>
  <si>
    <t>Всего                  (КСГ18, 18.1)</t>
  </si>
  <si>
    <t>Всего                      (КСГ 17, 18,18.1, 18.2)</t>
  </si>
  <si>
    <t>из них по ортодонтическим показаниям  (КСГ18, 18.1)</t>
  </si>
  <si>
    <t>Шинирование (КСГ 24)</t>
  </si>
  <si>
    <t>Дентальная имплантация</t>
  </si>
  <si>
    <t>Количестенные показатели</t>
  </si>
  <si>
    <t xml:space="preserve">Всего                    </t>
  </si>
  <si>
    <t xml:space="preserve">Всего                </t>
  </si>
  <si>
    <t xml:space="preserve">Операций </t>
  </si>
  <si>
    <t xml:space="preserve">Шинирование </t>
  </si>
  <si>
    <t>Платный прием</t>
  </si>
  <si>
    <t>из них Брекет-система</t>
  </si>
  <si>
    <t>Дентальный аппарат (радиовизиограф )</t>
  </si>
  <si>
    <t>Дентальный аппарат (пленочныйф )</t>
  </si>
  <si>
    <t>Соотношение операций к  удаленным зубам</t>
  </si>
  <si>
    <t xml:space="preserve">из них по ортодонтическим показаниям  </t>
  </si>
  <si>
    <t>штампованных</t>
  </si>
  <si>
    <t>из диоксида циркония</t>
  </si>
  <si>
    <t>керамические, прессованные</t>
  </si>
  <si>
    <t>Всего вылечено зубов (по ф. 30,                             все источники)</t>
  </si>
  <si>
    <t>Таблица 4</t>
  </si>
  <si>
    <t>Таблица 6</t>
  </si>
  <si>
    <t xml:space="preserve">Количественные показатели лечения твердых тканей зубов взрослому и детскому населению </t>
  </si>
  <si>
    <t>Ортопедическая стоматология (за исключением льготного зубопротезирования)</t>
  </si>
  <si>
    <t>% санированных от первичных</t>
  </si>
  <si>
    <t>Приложение 9</t>
  </si>
  <si>
    <t>Таблица 10</t>
  </si>
  <si>
    <t>Доля санированных+ранее санированных+здоровых от первичных (%)</t>
  </si>
  <si>
    <t>Удалено зубов всего</t>
  </si>
  <si>
    <t>Количество лиц, получивших зубные протезы</t>
  </si>
  <si>
    <t>Число починок зубных протезов</t>
  </si>
  <si>
    <t>Количество изготовленных зубных протезов</t>
  </si>
  <si>
    <t>Количество имплантатов, взятых на ортопедичекское лечение (коронок, опорных зубов и пр)</t>
  </si>
  <si>
    <t>Изготовлено коронок в мостовидных протезах</t>
  </si>
  <si>
    <t>из них    0-17</t>
  </si>
  <si>
    <t>0-17 лет                               (КСГ 12,12.1, 12.2)</t>
  </si>
  <si>
    <t>Количество пациентов, взятых на ортодонтическое лечение                      0-17 лет                                                                                                 (это не обязательно первичный ортодонтический пациент)</t>
  </si>
  <si>
    <t>Количество лиц, закончивших ортодонтическое лечение              0-17 лет                                                           (полностью, а не этап)</t>
  </si>
  <si>
    <t>Количество пациентов, взятых на ортодонтическое лечение                                                                                                 (это не обязательно первичный ортодонтический пациент)</t>
  </si>
  <si>
    <t>Количество лиц, закончивших ортодонтическое лечение                  (полностью, а не этап)</t>
  </si>
  <si>
    <t>Всего Санированных, Ранее санированных, здоровых</t>
  </si>
  <si>
    <t>абс</t>
  </si>
  <si>
    <t>из них с применением аппарата АФС</t>
  </si>
  <si>
    <t>отн</t>
  </si>
  <si>
    <t>количество передвижных стоматологических комплексов</t>
  </si>
  <si>
    <t>врачи-стоматологи общей практики</t>
  </si>
  <si>
    <t>врачи-стоматологи-хирурги</t>
  </si>
  <si>
    <t>врачи-стоматологи-ортопеды</t>
  </si>
  <si>
    <t>врачи-стоматологи детские</t>
  </si>
  <si>
    <t>врачи-ортодонты</t>
  </si>
  <si>
    <t>зубные врачи</t>
  </si>
  <si>
    <t>средний возраст</t>
  </si>
  <si>
    <t>сумма возрастов</t>
  </si>
  <si>
    <t>Комментарий: в гр 4 сложить возраста по каждой специальности отдельно. Далее разделить на гр 3 (формула настроена, посчитается автоматически</t>
  </si>
  <si>
    <t>Анализ кадрового состава</t>
  </si>
  <si>
    <t>Приложение 11</t>
  </si>
  <si>
    <t xml:space="preserve">у взрослых (КСГ 19.2, 20, 21) </t>
  </si>
  <si>
    <t xml:space="preserve"> у детей (19.1, 20, 21)</t>
  </si>
  <si>
    <t>СУЗ</t>
  </si>
  <si>
    <t>2022 (сумма граф 5+25+41)</t>
  </si>
  <si>
    <t>2022 сумма граф 5+15+25</t>
  </si>
  <si>
    <t>2023 сумма граф 6+16+26</t>
  </si>
  <si>
    <t>Стом кабинеты в спец учреждениях</t>
  </si>
  <si>
    <t>Стом кабинеты при ОВП</t>
  </si>
  <si>
    <t>из них в школьных стом кабиентах</t>
  </si>
  <si>
    <t>портативные стоматологические установки</t>
  </si>
  <si>
    <t>Качественные показатели лечения твердых тканей зубов взрослому и детскому населению (в системе ОМС для бюджетных МО или по бюджету для казенных МО)</t>
  </si>
  <si>
    <t>БУ ХМКСП</t>
  </si>
  <si>
    <t>2023 (сумма граф 6+26+42)</t>
  </si>
  <si>
    <t>БУ "Сургутская городская стоматологическая поликлиника № 1"</t>
  </si>
  <si>
    <t xml:space="preserve"> "Сургутская городская стоматологическая поликлиника № 2"</t>
  </si>
  <si>
    <t>БУ  "Нефтеюганская городская стоматологическая поликлиника"</t>
  </si>
  <si>
    <t>МБУ "ДСП" г. Нижневартовск"</t>
  </si>
  <si>
    <t>БУ "Нижневартовская городская стоматологическая поликлиника"</t>
  </si>
  <si>
    <t>БУ "Няганская городская стоматологическая поликлиника"</t>
  </si>
  <si>
    <t>АУ "Урайская городская стоматологическая поликлиника"</t>
  </si>
  <si>
    <t>АУ "Мегионская городская стоматологическая поликлиника"</t>
  </si>
  <si>
    <t>БУ ХМАО-Югры "Радужнинская городская стоматологическая поликлиника"</t>
  </si>
  <si>
    <t>БУ"Лангепасская  городская стоматологическая поликлиника"</t>
  </si>
  <si>
    <t>МАУЗ  "Пыть- Яхская городская стоматологическая поликлиника"</t>
  </si>
  <si>
    <t>АУ ХМАО-Югры "Кондинская районная стоматологическая поликлиника"</t>
  </si>
  <si>
    <t>ИТОГО ПО СТОМ. ПОЛИКЛИНИКАМ</t>
  </si>
  <si>
    <t>БУ "Лангепасская городская больница"</t>
  </si>
  <si>
    <t>БУ "Покачевская городская  поликлиника"</t>
  </si>
  <si>
    <t>БУ "Когалымская городская больница"</t>
  </si>
  <si>
    <t>БУ "Югорская городская больница"</t>
  </si>
  <si>
    <t>БУ  "Нефтеюганская районная больница"</t>
  </si>
  <si>
    <t>БУ "Белоярская районная больница"</t>
  </si>
  <si>
    <t>МБУЗ "Октябрьская ЦРБ"</t>
  </si>
  <si>
    <t>БУ ХМАО " Лянторская городская больница</t>
  </si>
  <si>
    <t>БУ "Нижневартовская районная больница"</t>
  </si>
  <si>
    <t>АУ "Советская районная больница"</t>
  </si>
  <si>
    <t xml:space="preserve">БУ Пионерская районная больница </t>
  </si>
  <si>
    <t>БУ "Березовская ЦРБ"</t>
  </si>
  <si>
    <t>ХМРБ</t>
  </si>
  <si>
    <t>БУ ХМАО-Югры Кондинская районная больница</t>
  </si>
  <si>
    <t>БУ ХМАО-Югры санаторий "Юган"</t>
  </si>
  <si>
    <t>БУ ОКБ г. Ханты-Мансийск</t>
  </si>
  <si>
    <t>БУ ХМАО- Югры "СОКБ" Сургут</t>
  </si>
  <si>
    <t>КУ "Центр СПИД" Ханты-Мансийск</t>
  </si>
  <si>
    <t>БУ ХМАО-Югры "Клинический врачебно-физкультурный диспансер"</t>
  </si>
  <si>
    <t>КУ ХМАО-ЮГРЫ "Березовский противотуберкулезный диспансер"</t>
  </si>
  <si>
    <t>БУ "Федоровская городская больница"</t>
  </si>
  <si>
    <t>БУ "Поликлиника Сургутского района"</t>
  </si>
  <si>
    <t>БУ "Нижнесортымская участковая больница"</t>
  </si>
  <si>
    <t>МБУ "Новоаганская районная больница"</t>
  </si>
  <si>
    <t>КУ "Угутская участковая больница"</t>
  </si>
  <si>
    <t>БУ ХМАО-Югры "Игримская районная больница"</t>
  </si>
  <si>
    <t>Центр ОВП п.Мулымья</t>
  </si>
  <si>
    <t>КУ ХМАО- Югры "Сургутский клинический противотуберкулезный диспансер"</t>
  </si>
  <si>
    <t>АУ ХМАО-Югры "Центр профессиональной патологии"</t>
  </si>
  <si>
    <t>КУ "Ханты-Мансийский клинический противотуберкулезный диспансер"</t>
  </si>
  <si>
    <t>КУ ХМАО-Югры "Детский противотуберкулезный санаторий им ЕМ Сагандуковой"</t>
  </si>
  <si>
    <t>БУ ХМАО-Югры "Сургутская клиническая травматологическая больница"</t>
  </si>
  <si>
    <t>БУ ХМАО-ЮГРА НОКБ им В.И.Яцкив</t>
  </si>
  <si>
    <t>ИТОГО ПО ОТДЕЛЕНИЯМ</t>
  </si>
  <si>
    <t xml:space="preserve">ИТОГО </t>
  </si>
  <si>
    <t>Расшифровка диагнозов</t>
  </si>
  <si>
    <t>врачи-стоматологи-терапевты</t>
  </si>
  <si>
    <t>1. Аденокарцинома слюнной железы</t>
  </si>
  <si>
    <t>Мужчина 63 года экстрамедулярная плазмоцитома (С90.2)</t>
  </si>
  <si>
    <t xml:space="preserve"> Мужчина 66 лет Плоскоклеточный умеренно дифференцированный рак слизистой дна полости рта С 04.1</t>
  </si>
  <si>
    <t>Женщина 48 лет экстрамедулярная плазмоцитома (С90.2)</t>
  </si>
  <si>
    <t>Женщина 73 года высокодифференцированный плоскоклеточный рак с тенденцией к ороговеванию боковой поверхности языка С02.1</t>
  </si>
  <si>
    <t xml:space="preserve"> плоскоклеточный неороговевающий рак дня полости рта- 2 чел.</t>
  </si>
  <si>
    <t xml:space="preserve">С06.9 ОНКОЛОГИЧЕСКОЕ ЗАБОЛЕВАНИЕ  РТА НЕУТОЧНЕННОЕ                   </t>
  </si>
  <si>
    <t>С02.3 ПЛОСКОКЛЕТОЧНЫЙ РАК ПЕРЕДНИХ 2/3 ЯЗЫКА НЕУТОЧНЕННОЙ ЧАСТИ</t>
  </si>
  <si>
    <t>С02.9 Рак левой половины языка Умереннодифференцированный плоскоклеточный рак с инфильтрирующим ростом</t>
  </si>
  <si>
    <t>С02.1 Рак боковой поверхности языка Умереннодифференцированная ороговевающая плоскоклеточная карцинома</t>
  </si>
  <si>
    <t>С02.1 Злокачественное новообразование боковой поверхности языка. Высокодифференцированная плоскоклеточная карционома с лимфо-васкулярной инвазией</t>
  </si>
  <si>
    <t>Злокачественное новообразование наружной поверхности нижней губы С00.1</t>
  </si>
  <si>
    <t>C04. - злокачественное новообразование дна полости рта  1 человек</t>
  </si>
  <si>
    <t>C02.1 -  злокачественное новообразование боковой поверхности языка  1 человек</t>
  </si>
  <si>
    <t>C04.9 - злокачественное новообразование дна полости рта неуточненное  1 человек</t>
  </si>
  <si>
    <t>Плоскоклеточный рак дна полости рта</t>
  </si>
  <si>
    <t>T1N0M0 C44.3 базальноклеточный рак кожи лба</t>
  </si>
  <si>
    <t>Рак нижней губы TINOMO,1стадия.ПГИ-плоскоклеточный рак,рак (С44.0)</t>
  </si>
  <si>
    <t xml:space="preserve"> Базалиома кожи верхней губы TINOVO,стадия 1,клиническая  группа 2 ПГИ базальноклеточный рак(С44.0)</t>
  </si>
  <si>
    <t>пациент 1949 г.р - С04.0      Cr  дна полости рта</t>
  </si>
  <si>
    <t xml:space="preserve">пациент  1962 г.р.-С 02.1       Cr языка Ш ст с метастазами  </t>
  </si>
  <si>
    <t>С06.09 злокачественное новообразование рта неуточненное - 2 чел</t>
  </si>
  <si>
    <t>С05.1 злокачественное новообразование мягкого неба - 2 чел.</t>
  </si>
  <si>
    <t>С09.9 злокачественное новообразование миндаликовой ямочки 1 чел.</t>
  </si>
  <si>
    <t>С02.1.1 злокачественное новообразование боковой поверхности языка - 2 чел.</t>
  </si>
  <si>
    <t>С02.2 злокачественное новообразование нижней поверхности языка - 1 чел.</t>
  </si>
  <si>
    <t>С07.00 злокачественное новообразование околоушной слюнной железы - 1 чел.</t>
  </si>
  <si>
    <t>С08.9 злокачественное новообразование большой слюнной железы неуточненной - 1 чел.</t>
  </si>
  <si>
    <t>1,01</t>
  </si>
  <si>
    <t>1,5</t>
  </si>
  <si>
    <t>1 ЗНО дна полости рта</t>
  </si>
  <si>
    <t>1 ЗНО альвеолярного отростка нижней челюсти и миндалины</t>
  </si>
  <si>
    <t>ЗНО полости рта неуточненное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</si>
</sst>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_ ;\-#,##0\ 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8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33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14" applyNumberFormat="0" applyAlignment="0" applyProtection="0"/>
    <xf numFmtId="0" fontId="10" fillId="7" borderId="0" applyNumberFormat="0" applyBorder="0" applyAlignment="0" applyProtection="0"/>
    <xf numFmtId="0" fontId="21" fillId="0" borderId="0"/>
    <xf numFmtId="43" fontId="27" fillId="0" borderId="0" applyFont="0" applyFill="0" applyBorder="0" applyAlignment="0" applyProtection="0"/>
  </cellStyleXfs>
  <cellXfs count="5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3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2" borderId="1" xfId="0" applyFont="1" applyFill="1" applyBorder="1" applyAlignment="1">
      <alignment horizontal="center" wrapText="1"/>
    </xf>
    <xf numFmtId="0" fontId="0" fillId="0" borderId="0" xfId="0"/>
    <xf numFmtId="0" fontId="22" fillId="0" borderId="0" xfId="0" applyFo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vertical="center"/>
    </xf>
    <xf numFmtId="0" fontId="19" fillId="0" borderId="0" xfId="0" applyFont="1" applyAlignment="1">
      <alignment wrapText="1"/>
    </xf>
    <xf numFmtId="0" fontId="16" fillId="0" borderId="0" xfId="0" applyFont="1" applyFill="1"/>
    <xf numFmtId="0" fontId="19" fillId="0" borderId="0" xfId="0" applyFont="1" applyFill="1"/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7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wrapText="1"/>
    </xf>
    <xf numFmtId="0" fontId="11" fillId="0" borderId="0" xfId="0" applyFont="1" applyAlignment="1"/>
    <xf numFmtId="0" fontId="23" fillId="0" borderId="0" xfId="0" applyFont="1" applyBorder="1" applyAlignment="1">
      <alignment horizontal="center" wrapText="1"/>
    </xf>
    <xf numFmtId="0" fontId="17" fillId="0" borderId="0" xfId="0" applyFont="1" applyAlignment="1"/>
    <xf numFmtId="0" fontId="1" fillId="0" borderId="0" xfId="0" applyFont="1" applyAlignment="1">
      <alignment wrapText="1"/>
    </xf>
    <xf numFmtId="0" fontId="19" fillId="0" borderId="0" xfId="0" applyFont="1" applyFill="1" applyAlignment="1">
      <alignment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4" fillId="0" borderId="0" xfId="0" applyFont="1" applyFill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8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right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8" fillId="8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Font="1" applyFill="1"/>
    <xf numFmtId="0" fontId="0" fillId="0" borderId="0" xfId="0" applyFont="1" applyBorder="1"/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Border="1"/>
    <xf numFmtId="0" fontId="24" fillId="0" borderId="0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textRotation="90" wrapText="1"/>
    </xf>
    <xf numFmtId="0" fontId="24" fillId="0" borderId="0" xfId="0" applyFont="1" applyFill="1" applyBorder="1" applyAlignment="1">
      <alignment horizontal="center" vertical="center" textRotation="90"/>
    </xf>
    <xf numFmtId="0" fontId="24" fillId="0" borderId="0" xfId="0" applyFont="1" applyFill="1" applyAlignment="1">
      <alignment horizontal="center" vertical="center" textRotation="90"/>
    </xf>
    <xf numFmtId="0" fontId="24" fillId="0" borderId="0" xfId="0" applyFont="1" applyAlignment="1">
      <alignment horizontal="center" vertical="center" textRotation="90"/>
    </xf>
    <xf numFmtId="0" fontId="0" fillId="0" borderId="0" xfId="0" applyFont="1" applyFill="1" applyBorder="1"/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8" xfId="0" applyFont="1" applyBorder="1"/>
    <xf numFmtId="0" fontId="1" fillId="0" borderId="13" xfId="0" applyFont="1" applyBorder="1" applyAlignment="1">
      <alignment vertical="center"/>
    </xf>
    <xf numFmtId="0" fontId="0" fillId="0" borderId="13" xfId="0" applyFont="1" applyBorder="1"/>
    <xf numFmtId="0" fontId="0" fillId="0" borderId="9" xfId="0" applyFont="1" applyBorder="1"/>
    <xf numFmtId="0" fontId="18" fillId="0" borderId="0" xfId="0" applyFont="1"/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  <xf numFmtId="0" fontId="11" fillId="0" borderId="0" xfId="0" applyFont="1" applyFill="1"/>
    <xf numFmtId="0" fontId="11" fillId="0" borderId="0" xfId="0" applyFont="1"/>
    <xf numFmtId="0" fontId="24" fillId="0" borderId="0" xfId="0" applyFont="1" applyAlignment="1">
      <alignment horizontal="center"/>
    </xf>
    <xf numFmtId="0" fontId="18" fillId="0" borderId="0" xfId="0" applyFont="1" applyFill="1" applyAlignment="1">
      <alignment vertical="center"/>
    </xf>
    <xf numFmtId="0" fontId="18" fillId="8" borderId="1" xfId="0" applyFont="1" applyFill="1" applyBorder="1" applyAlignment="1">
      <alignment horizontal="center" vertical="center"/>
    </xf>
    <xf numFmtId="1" fontId="18" fillId="8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8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4" fillId="8" borderId="5" xfId="1" applyFont="1" applyFill="1" applyBorder="1" applyAlignment="1">
      <alignment horizontal="center" vertical="top" wrapText="1"/>
    </xf>
    <xf numFmtId="0" fontId="17" fillId="8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1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1" fillId="9" borderId="1" xfId="0" applyFont="1" applyFill="1" applyBorder="1"/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8" borderId="1" xfId="0" applyFont="1" applyFill="1" applyBorder="1"/>
    <xf numFmtId="0" fontId="1" fillId="9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Fill="1" applyBorder="1" applyAlignment="1">
      <alignment horizontal="right" vertical="center"/>
    </xf>
    <xf numFmtId="0" fontId="0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1" fontId="1" fillId="9" borderId="1" xfId="0" applyNumberFormat="1" applyFont="1" applyFill="1" applyBorder="1" applyAlignment="1">
      <alignment horizontal="center" vertical="center"/>
    </xf>
    <xf numFmtId="1" fontId="1" fillId="8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1" xfId="0" applyFont="1" applyFill="1" applyBorder="1"/>
    <xf numFmtId="0" fontId="25" fillId="12" borderId="1" xfId="0" applyFont="1" applyFill="1" applyBorder="1" applyAlignment="1">
      <alignment horizontal="center" vertical="center" wrapText="1"/>
    </xf>
    <xf numFmtId="0" fontId="25" fillId="12" borderId="6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13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2" fontId="26" fillId="13" borderId="1" xfId="0" applyNumberFormat="1" applyFont="1" applyFill="1" applyBorder="1" applyAlignment="1">
      <alignment horizontal="center" vertical="center"/>
    </xf>
    <xf numFmtId="2" fontId="25" fillId="13" borderId="1" xfId="0" applyNumberFormat="1" applyFont="1" applyFill="1" applyBorder="1" applyAlignment="1">
      <alignment horizontal="center" vertical="center"/>
    </xf>
    <xf numFmtId="0" fontId="25" fillId="13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2" fontId="1" fillId="10" borderId="1" xfId="0" applyNumberFormat="1" applyFont="1" applyFill="1" applyBorder="1" applyAlignment="1">
      <alignment vertical="center" wrapText="1"/>
    </xf>
    <xf numFmtId="164" fontId="18" fillId="0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 wrapText="1"/>
    </xf>
    <xf numFmtId="0" fontId="0" fillId="0" borderId="0" xfId="0" applyAlignment="1"/>
    <xf numFmtId="3" fontId="18" fillId="8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center" vertical="center"/>
    </xf>
    <xf numFmtId="3" fontId="1" fillId="8" borderId="1" xfId="0" applyNumberFormat="1" applyFont="1" applyFill="1" applyBorder="1" applyAlignment="1">
      <alignment horizontal="center" vertical="center"/>
    </xf>
    <xf numFmtId="3" fontId="1" fillId="8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3" fontId="18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166" fontId="1" fillId="8" borderId="1" xfId="7" applyNumberFormat="1" applyFont="1" applyFill="1" applyBorder="1" applyAlignment="1">
      <alignment horizontal="center" vertical="center"/>
    </xf>
    <xf numFmtId="166" fontId="1" fillId="8" borderId="1" xfId="7" applyNumberFormat="1" applyFont="1" applyFill="1" applyBorder="1" applyAlignment="1">
      <alignment horizontal="center" vertical="center" wrapText="1"/>
    </xf>
    <xf numFmtId="166" fontId="1" fillId="0" borderId="1" xfId="7" applyNumberFormat="1" applyFont="1" applyFill="1" applyBorder="1" applyAlignment="1">
      <alignment horizontal="center" vertical="center" wrapText="1"/>
    </xf>
    <xf numFmtId="166" fontId="1" fillId="0" borderId="1" xfId="7" applyNumberFormat="1" applyFont="1" applyFill="1" applyBorder="1" applyAlignment="1">
      <alignment horizontal="center" vertical="center"/>
    </xf>
    <xf numFmtId="166" fontId="18" fillId="0" borderId="1" xfId="7" applyNumberFormat="1" applyFont="1" applyFill="1" applyBorder="1" applyAlignment="1">
      <alignment horizontal="center" vertical="center"/>
    </xf>
    <xf numFmtId="0" fontId="18" fillId="0" borderId="1" xfId="7" applyNumberFormat="1" applyFont="1" applyFill="1" applyBorder="1" applyAlignment="1">
      <alignment horizontal="center" vertical="center"/>
    </xf>
    <xf numFmtId="165" fontId="18" fillId="0" borderId="1" xfId="7" applyNumberFormat="1" applyFont="1" applyFill="1" applyBorder="1" applyAlignment="1">
      <alignment horizontal="center" vertical="center"/>
    </xf>
    <xf numFmtId="2" fontId="18" fillId="8" borderId="1" xfId="7" applyNumberFormat="1" applyFont="1" applyFill="1" applyBorder="1" applyAlignment="1">
      <alignment horizontal="center" vertical="center"/>
    </xf>
    <xf numFmtId="166" fontId="18" fillId="8" borderId="1" xfId="7" applyNumberFormat="1" applyFont="1" applyFill="1" applyBorder="1" applyAlignment="1">
      <alignment horizontal="center" vertical="center" wrapText="1"/>
    </xf>
    <xf numFmtId="166" fontId="18" fillId="0" borderId="1" xfId="7" applyNumberFormat="1" applyFont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28" fillId="14" borderId="1" xfId="0" applyFont="1" applyFill="1" applyBorder="1" applyAlignment="1">
      <alignment horizontal="center" vertical="center" wrapText="1"/>
    </xf>
    <xf numFmtId="0" fontId="28" fillId="14" borderId="6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18" fillId="15" borderId="1" xfId="0" applyFont="1" applyFill="1" applyBorder="1" applyAlignment="1">
      <alignment horizontal="center" vertical="center"/>
    </xf>
    <xf numFmtId="2" fontId="18" fillId="15" borderId="1" xfId="0" applyNumberFormat="1" applyFont="1" applyFill="1" applyBorder="1" applyAlignment="1">
      <alignment horizontal="center" vertical="center"/>
    </xf>
    <xf numFmtId="2" fontId="28" fillId="15" borderId="1" xfId="0" applyNumberFormat="1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 wrapText="1"/>
    </xf>
    <xf numFmtId="2" fontId="28" fillId="0" borderId="1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28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/>
    <xf numFmtId="0" fontId="1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/>
    </xf>
    <xf numFmtId="0" fontId="29" fillId="16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18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166" fontId="1" fillId="8" borderId="1" xfId="0" applyNumberFormat="1" applyFont="1" applyFill="1" applyBorder="1" applyAlignment="1">
      <alignment horizontal="center" vertical="center"/>
    </xf>
    <xf numFmtId="167" fontId="1" fillId="0" borderId="1" xfId="7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8" borderId="1" xfId="0" applyNumberFormat="1" applyFont="1" applyFill="1" applyBorder="1" applyAlignment="1">
      <alignment horizontal="center" vertical="center" wrapText="1"/>
    </xf>
    <xf numFmtId="1" fontId="18" fillId="9" borderId="1" xfId="0" applyNumberFormat="1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2" fontId="18" fillId="9" borderId="1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" fillId="8" borderId="0" xfId="0" applyFont="1" applyFill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textRotation="90" wrapText="1"/>
    </xf>
    <xf numFmtId="0" fontId="18" fillId="0" borderId="4" xfId="0" applyFont="1" applyBorder="1" applyAlignment="1">
      <alignment horizontal="center" vertical="center" textRotation="90" wrapText="1"/>
    </xf>
    <xf numFmtId="0" fontId="18" fillId="8" borderId="16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5" xfId="0" applyFont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8" fillId="8" borderId="8" xfId="0" applyFont="1" applyFill="1" applyBorder="1" applyAlignment="1">
      <alignment horizontal="center" vertical="center"/>
    </xf>
    <xf numFmtId="0" fontId="18" fillId="8" borderId="9" xfId="0" applyFont="1" applyFill="1" applyBorder="1" applyAlignment="1">
      <alignment horizontal="center" vertical="center"/>
    </xf>
    <xf numFmtId="0" fontId="18" fillId="8" borderId="16" xfId="0" applyFont="1" applyFill="1" applyBorder="1" applyAlignment="1">
      <alignment horizontal="center" vertical="center"/>
    </xf>
    <xf numFmtId="0" fontId="18" fillId="8" borderId="15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8" fillId="0" borderId="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textRotation="90" wrapText="1"/>
    </xf>
    <xf numFmtId="0" fontId="24" fillId="0" borderId="0" xfId="0" applyFont="1" applyBorder="1" applyAlignment="1">
      <alignment horizontal="center" textRotation="90" wrapText="1"/>
    </xf>
    <xf numFmtId="0" fontId="24" fillId="0" borderId="11" xfId="0" applyFont="1" applyBorder="1" applyAlignment="1">
      <alignment horizontal="center" textRotation="90" wrapText="1"/>
    </xf>
    <xf numFmtId="0" fontId="24" fillId="0" borderId="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textRotation="90" wrapText="1"/>
    </xf>
    <xf numFmtId="0" fontId="18" fillId="0" borderId="4" xfId="0" applyFont="1" applyBorder="1" applyAlignment="1">
      <alignment horizontal="center" textRotation="90" wrapText="1"/>
    </xf>
    <xf numFmtId="0" fontId="18" fillId="0" borderId="5" xfId="0" applyFont="1" applyBorder="1" applyAlignment="1">
      <alignment horizontal="center" textRotation="90" wrapText="1"/>
    </xf>
    <xf numFmtId="0" fontId="18" fillId="0" borderId="8" xfId="0" applyFont="1" applyBorder="1" applyAlignment="1">
      <alignment horizontal="center" textRotation="90" wrapText="1"/>
    </xf>
    <xf numFmtId="0" fontId="18" fillId="0" borderId="9" xfId="0" applyFont="1" applyBorder="1" applyAlignment="1">
      <alignment horizontal="center" textRotation="90" wrapText="1"/>
    </xf>
    <xf numFmtId="0" fontId="18" fillId="0" borderId="16" xfId="0" applyFont="1" applyBorder="1" applyAlignment="1">
      <alignment horizontal="center" textRotation="90" wrapText="1"/>
    </xf>
    <xf numFmtId="0" fontId="18" fillId="0" borderId="15" xfId="0" applyFont="1" applyBorder="1" applyAlignment="1">
      <alignment horizontal="center" textRotation="90" wrapText="1"/>
    </xf>
    <xf numFmtId="0" fontId="18" fillId="0" borderId="12" xfId="0" applyFont="1" applyBorder="1" applyAlignment="1">
      <alignment horizontal="center" textRotation="90" wrapText="1"/>
    </xf>
    <xf numFmtId="0" fontId="18" fillId="0" borderId="10" xfId="0" applyFont="1" applyBorder="1" applyAlignment="1">
      <alignment horizontal="center" textRotation="90" wrapText="1"/>
    </xf>
    <xf numFmtId="0" fontId="18" fillId="0" borderId="1" xfId="0" applyFont="1" applyBorder="1" applyAlignment="1">
      <alignment horizontal="center" textRotation="90" wrapText="1"/>
    </xf>
    <xf numFmtId="0" fontId="18" fillId="0" borderId="6" xfId="0" applyFont="1" applyBorder="1" applyAlignment="1">
      <alignment horizontal="center" textRotation="90" wrapText="1"/>
    </xf>
    <xf numFmtId="0" fontId="18" fillId="0" borderId="2" xfId="0" applyFont="1" applyBorder="1" applyAlignment="1">
      <alignment horizontal="center" textRotation="90" wrapText="1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textRotation="90" wrapText="1"/>
    </xf>
    <xf numFmtId="0" fontId="18" fillId="8" borderId="16" xfId="0" applyFont="1" applyFill="1" applyBorder="1" applyAlignment="1">
      <alignment horizontal="center" textRotation="90" wrapText="1"/>
    </xf>
    <xf numFmtId="0" fontId="18" fillId="8" borderId="15" xfId="0" applyFont="1" applyFill="1" applyBorder="1" applyAlignment="1">
      <alignment horizontal="center" textRotation="90" wrapText="1"/>
    </xf>
    <xf numFmtId="0" fontId="18" fillId="8" borderId="12" xfId="0" applyFont="1" applyFill="1" applyBorder="1" applyAlignment="1">
      <alignment horizontal="center" textRotation="90" wrapText="1"/>
    </xf>
    <xf numFmtId="0" fontId="18" fillId="8" borderId="10" xfId="0" applyFont="1" applyFill="1" applyBorder="1" applyAlignment="1">
      <alignment horizont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2" xfId="0" applyFont="1" applyBorder="1" applyAlignment="1">
      <alignment horizontal="center" vertical="center" textRotation="90" wrapText="1"/>
    </xf>
    <xf numFmtId="0" fontId="18" fillId="8" borderId="1" xfId="0" applyFont="1" applyFill="1" applyBorder="1" applyAlignment="1">
      <alignment horizontal="center" vertical="center" textRotation="90"/>
    </xf>
    <xf numFmtId="0" fontId="18" fillId="0" borderId="8" xfId="0" applyFont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 textRotation="90" wrapText="1"/>
    </xf>
    <xf numFmtId="0" fontId="18" fillId="0" borderId="16" xfId="0" applyFont="1" applyBorder="1" applyAlignment="1">
      <alignment horizontal="center" vertical="center" textRotation="90" wrapText="1"/>
    </xf>
    <xf numFmtId="0" fontId="18" fillId="0" borderId="15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 wrapText="1"/>
    </xf>
    <xf numFmtId="0" fontId="18" fillId="0" borderId="10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textRotation="90"/>
    </xf>
    <xf numFmtId="0" fontId="1" fillId="0" borderId="0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textRotation="90"/>
    </xf>
    <xf numFmtId="0" fontId="1" fillId="0" borderId="0" xfId="0" applyFont="1" applyAlignment="1">
      <alignment horizontal="right"/>
    </xf>
    <xf numFmtId="0" fontId="23" fillId="0" borderId="11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5" borderId="6" xfId="3" applyFont="1" applyBorder="1" applyAlignment="1">
      <alignment horizontal="center" wrapText="1"/>
    </xf>
    <xf numFmtId="0" fontId="5" fillId="5" borderId="2" xfId="3" applyFont="1" applyBorder="1" applyAlignment="1">
      <alignment horizontal="center" wrapText="1"/>
    </xf>
    <xf numFmtId="0" fontId="5" fillId="5" borderId="6" xfId="3" applyFont="1" applyBorder="1" applyAlignment="1">
      <alignment horizontal="center" vertical="top" wrapText="1"/>
    </xf>
    <xf numFmtId="0" fontId="5" fillId="5" borderId="7" xfId="3" applyFont="1" applyBorder="1" applyAlignment="1">
      <alignment horizontal="center" vertical="top" wrapText="1"/>
    </xf>
    <xf numFmtId="0" fontId="5" fillId="5" borderId="2" xfId="3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4" borderId="6" xfId="2" applyFont="1" applyBorder="1" applyAlignment="1">
      <alignment horizontal="center" wrapText="1"/>
    </xf>
    <xf numFmtId="0" fontId="5" fillId="4" borderId="2" xfId="2" applyFont="1" applyBorder="1" applyAlignment="1">
      <alignment horizontal="center" wrapText="1"/>
    </xf>
    <xf numFmtId="0" fontId="5" fillId="4" borderId="6" xfId="2" applyFont="1" applyBorder="1" applyAlignment="1">
      <alignment horizontal="center" vertical="top" wrapText="1"/>
    </xf>
    <xf numFmtId="0" fontId="5" fillId="4" borderId="7" xfId="2" applyFont="1" applyBorder="1" applyAlignment="1">
      <alignment horizontal="center" vertical="top" wrapText="1"/>
    </xf>
    <xf numFmtId="0" fontId="5" fillId="4" borderId="2" xfId="2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textRotation="90" wrapText="1"/>
    </xf>
    <xf numFmtId="0" fontId="13" fillId="0" borderId="4" xfId="0" applyFont="1" applyBorder="1" applyAlignment="1">
      <alignment horizontal="center" textRotation="90" wrapText="1"/>
    </xf>
    <xf numFmtId="0" fontId="13" fillId="0" borderId="5" xfId="0" applyFont="1" applyBorder="1" applyAlignment="1">
      <alignment horizontal="center" textRotation="90" wrapText="1"/>
    </xf>
    <xf numFmtId="0" fontId="5" fillId="3" borderId="1" xfId="1" applyFont="1" applyBorder="1" applyAlignment="1">
      <alignment horizontal="center" vertical="center" wrapText="1"/>
    </xf>
    <xf numFmtId="0" fontId="5" fillId="8" borderId="1" xfId="5" applyFont="1" applyFill="1" applyBorder="1" applyAlignment="1">
      <alignment horizontal="center" wrapText="1"/>
    </xf>
    <xf numFmtId="0" fontId="5" fillId="8" borderId="1" xfId="5" applyFont="1" applyFill="1" applyBorder="1" applyAlignment="1">
      <alignment horizontal="center" vertical="top" wrapText="1"/>
    </xf>
    <xf numFmtId="0" fontId="5" fillId="8" borderId="8" xfId="5" applyFont="1" applyFill="1" applyBorder="1" applyAlignment="1">
      <alignment horizontal="center" vertical="top"/>
    </xf>
    <xf numFmtId="0" fontId="5" fillId="8" borderId="13" xfId="5" applyFont="1" applyFill="1" applyBorder="1" applyAlignment="1">
      <alignment horizontal="center" vertical="top"/>
    </xf>
    <xf numFmtId="0" fontId="5" fillId="8" borderId="9" xfId="5" applyFont="1" applyFill="1" applyBorder="1" applyAlignment="1">
      <alignment horizontal="center" vertical="top"/>
    </xf>
    <xf numFmtId="0" fontId="5" fillId="8" borderId="16" xfId="5" applyFont="1" applyFill="1" applyBorder="1" applyAlignment="1">
      <alignment horizontal="center" vertical="top"/>
    </xf>
    <xf numFmtId="0" fontId="5" fillId="8" borderId="0" xfId="5" applyFont="1" applyFill="1" applyBorder="1" applyAlignment="1">
      <alignment horizontal="center" vertical="top"/>
    </xf>
    <xf numFmtId="0" fontId="5" fillId="8" borderId="15" xfId="5" applyFont="1" applyFill="1" applyBorder="1" applyAlignment="1">
      <alignment horizontal="center" vertical="top"/>
    </xf>
    <xf numFmtId="0" fontId="5" fillId="8" borderId="6" xfId="5" applyFont="1" applyFill="1" applyBorder="1" applyAlignment="1">
      <alignment horizontal="center" vertical="top" wrapText="1"/>
    </xf>
    <xf numFmtId="0" fontId="5" fillId="8" borderId="7" xfId="5" applyFont="1" applyFill="1" applyBorder="1" applyAlignment="1">
      <alignment horizontal="center" vertical="top" wrapText="1"/>
    </xf>
    <xf numFmtId="0" fontId="5" fillId="8" borderId="2" xfId="5" applyFont="1" applyFill="1" applyBorder="1" applyAlignment="1">
      <alignment horizontal="center" vertical="top" wrapText="1"/>
    </xf>
    <xf numFmtId="0" fontId="5" fillId="8" borderId="6" xfId="5" applyFont="1" applyFill="1" applyBorder="1" applyAlignment="1">
      <alignment horizontal="center" wrapText="1"/>
    </xf>
    <xf numFmtId="0" fontId="5" fillId="8" borderId="2" xfId="5" applyFont="1" applyFill="1" applyBorder="1" applyAlignment="1">
      <alignment horizontal="center" wrapText="1"/>
    </xf>
    <xf numFmtId="0" fontId="5" fillId="6" borderId="8" xfId="4" applyFont="1" applyBorder="1" applyAlignment="1">
      <alignment horizontal="center" vertical="center" wrapText="1"/>
    </xf>
    <xf numFmtId="0" fontId="5" fillId="6" borderId="13" xfId="4" applyFont="1" applyBorder="1" applyAlignment="1">
      <alignment horizontal="center" vertical="center" wrapText="1"/>
    </xf>
    <xf numFmtId="0" fontId="5" fillId="6" borderId="9" xfId="4" applyFont="1" applyBorder="1" applyAlignment="1">
      <alignment horizontal="center" vertical="center" wrapText="1"/>
    </xf>
    <xf numFmtId="0" fontId="5" fillId="6" borderId="16" xfId="4" applyFont="1" applyBorder="1" applyAlignment="1">
      <alignment horizontal="center" vertical="center" wrapText="1"/>
    </xf>
    <xf numFmtId="0" fontId="5" fillId="6" borderId="15" xfId="4" applyFont="1" applyBorder="1" applyAlignment="1">
      <alignment horizontal="center" vertical="center" wrapText="1"/>
    </xf>
    <xf numFmtId="0" fontId="5" fillId="6" borderId="12" xfId="4" applyFont="1" applyBorder="1" applyAlignment="1">
      <alignment horizontal="center" vertical="center" wrapText="1"/>
    </xf>
    <xf numFmtId="0" fontId="5" fillId="6" borderId="10" xfId="4" applyFont="1" applyBorder="1" applyAlignment="1">
      <alignment horizontal="center" vertical="center" wrapText="1"/>
    </xf>
    <xf numFmtId="0" fontId="5" fillId="6" borderId="6" xfId="4" applyFont="1" applyBorder="1" applyAlignment="1">
      <alignment horizontal="center" vertical="center" wrapText="1"/>
    </xf>
    <xf numFmtId="0" fontId="5" fillId="6" borderId="7" xfId="4" applyFont="1" applyBorder="1" applyAlignment="1">
      <alignment horizontal="center" vertical="center" wrapText="1"/>
    </xf>
    <xf numFmtId="0" fontId="5" fillId="6" borderId="2" xfId="4" applyFont="1" applyBorder="1" applyAlignment="1">
      <alignment horizontal="center" vertical="center" wrapText="1"/>
    </xf>
    <xf numFmtId="0" fontId="5" fillId="6" borderId="3" xfId="4" applyFont="1" applyBorder="1" applyAlignment="1">
      <alignment horizontal="center" vertical="center" wrapText="1"/>
    </xf>
    <xf numFmtId="0" fontId="5" fillId="6" borderId="5" xfId="4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8">
    <cellStyle name="60% — акцент5" xfId="5" builtinId="48"/>
    <cellStyle name="Excel Built-in Normal" xfId="6"/>
    <cellStyle name="Вывод" xfId="4" builtinId="21"/>
    <cellStyle name="Нейтральный" xfId="3" builtinId="28"/>
    <cellStyle name="Обычный" xfId="0" builtinId="0"/>
    <cellStyle name="Плохой" xfId="2" builtinId="27"/>
    <cellStyle name="Финансовый" xfId="7" builtinId="3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10</xdr:row>
      <xdr:rowOff>0</xdr:rowOff>
    </xdr:from>
    <xdr:ext cx="429273" cy="390526"/>
    <xdr:sp macro="" textlink="">
      <xdr:nvSpPr>
        <xdr:cNvPr id="2" name="TextBox 1"/>
        <xdr:cNvSpPr txBox="1"/>
      </xdr:nvSpPr>
      <xdr:spPr>
        <a:xfrm>
          <a:off x="22993350" y="30956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" name="TextBox 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" name="TextBox 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" name="TextBox 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9" name="TextBox 8"/>
        <xdr:cNvSpPr txBox="1"/>
      </xdr:nvSpPr>
      <xdr:spPr>
        <a:xfrm>
          <a:off x="1194435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0" name="TextBox 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1" name="TextBox 1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2" name="TextBox 1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3" name="TextBox 12"/>
        <xdr:cNvSpPr txBox="1"/>
      </xdr:nvSpPr>
      <xdr:spPr>
        <a:xfrm>
          <a:off x="11506200" y="28289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4" name="TextBox 1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5" name="TextBox 1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6" name="TextBox 1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7" name="TextBox 1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8" name="TextBox 17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19" name="TextBox 18"/>
        <xdr:cNvSpPr txBox="1"/>
      </xdr:nvSpPr>
      <xdr:spPr>
        <a:xfrm>
          <a:off x="12106275" y="34861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0" name="TextBox 1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1" name="TextBox 2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2" name="TextBox 2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3" name="TextBox 22"/>
        <xdr:cNvSpPr txBox="1"/>
      </xdr:nvSpPr>
      <xdr:spPr>
        <a:xfrm>
          <a:off x="11506200" y="32670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4" name="TextBox 23"/>
        <xdr:cNvSpPr txBox="1"/>
      </xdr:nvSpPr>
      <xdr:spPr>
        <a:xfrm>
          <a:off x="12372975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5" name="TextBox 2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6" name="TextBox 2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7" name="TextBox 2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9" name="TextBox 28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0" name="TextBox 2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2" name="TextBox 3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3" name="TextBox 32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4" name="TextBox 3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5" name="TextBox 3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6" name="TextBox 3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7" name="TextBox 3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8" name="TextBox 37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39" name="TextBox 38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0" name="TextBox 3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1" name="TextBox 4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429273" cy="390526"/>
    <xdr:sp macro="" textlink="">
      <xdr:nvSpPr>
        <xdr:cNvPr id="46" name="TextBox 45"/>
        <xdr:cNvSpPr txBox="1"/>
      </xdr:nvSpPr>
      <xdr:spPr>
        <a:xfrm rot="10800000">
          <a:off x="333375" y="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3" name="TextBox 42"/>
        <xdr:cNvSpPr txBox="1"/>
      </xdr:nvSpPr>
      <xdr:spPr>
        <a:xfrm>
          <a:off x="11506200" y="37433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4" name="TextBox 4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5" name="TextBox 4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7" name="TextBox 4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8" name="TextBox 47"/>
        <xdr:cNvSpPr txBox="1"/>
      </xdr:nvSpPr>
      <xdr:spPr>
        <a:xfrm>
          <a:off x="11506200" y="36480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49" name="TextBox 48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0" name="TextBox 4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1" name="TextBox 5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2" name="TextBox 5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3" name="TextBox 52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4" name="TextBox 5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5" name="TextBox 5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6" name="TextBox 5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27</xdr:col>
      <xdr:colOff>0</xdr:colOff>
      <xdr:row>12</xdr:row>
      <xdr:rowOff>0</xdr:rowOff>
    </xdr:from>
    <xdr:ext cx="429273" cy="390526"/>
    <xdr:sp macro="" textlink="">
      <xdr:nvSpPr>
        <xdr:cNvPr id="58" name="TextBox 57"/>
        <xdr:cNvSpPr txBox="1"/>
      </xdr:nvSpPr>
      <xdr:spPr>
        <a:xfrm>
          <a:off x="11915775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59" name="TextBox 58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0" name="TextBox 5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1" name="TextBox 6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2" name="TextBox 6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3" name="TextBox 62"/>
        <xdr:cNvSpPr txBox="1"/>
      </xdr:nvSpPr>
      <xdr:spPr>
        <a:xfrm>
          <a:off x="10258425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4" name="TextBox 6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6" name="TextBox 6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506200" y="34385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8" name="TextBox 67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69" name="TextBox 68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0" name="TextBox 69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1" name="TextBox 7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2" name="TextBox 71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3" name="TextBox 72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27</xdr:col>
      <xdr:colOff>0</xdr:colOff>
      <xdr:row>12</xdr:row>
      <xdr:rowOff>0</xdr:rowOff>
    </xdr:from>
    <xdr:ext cx="429273" cy="390526"/>
    <xdr:sp macro="" textlink="">
      <xdr:nvSpPr>
        <xdr:cNvPr id="74" name="TextBox 73"/>
        <xdr:cNvSpPr txBox="1"/>
      </xdr:nvSpPr>
      <xdr:spPr>
        <a:xfrm>
          <a:off x="11915775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5" name="TextBox 7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6" name="TextBox 7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8" name="TextBox 77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79" name="TextBox 78"/>
        <xdr:cNvSpPr txBox="1"/>
      </xdr:nvSpPr>
      <xdr:spPr>
        <a:xfrm>
          <a:off x="11458575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1" name="TextBox 80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2" name="TextBox 81"/>
        <xdr:cNvSpPr txBox="1"/>
      </xdr:nvSpPr>
      <xdr:spPr>
        <a:xfrm>
          <a:off x="11506200" y="35242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4" name="TextBox 83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5" name="TextBox 84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6" name="TextBox 85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7" name="TextBox 86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8" name="TextBox 87"/>
        <xdr:cNvSpPr txBox="1"/>
      </xdr:nvSpPr>
      <xdr:spPr>
        <a:xfrm>
          <a:off x="11506200" y="34575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89" name="TextBox 88"/>
        <xdr:cNvSpPr txBox="1"/>
      </xdr:nvSpPr>
      <xdr:spPr>
        <a:xfrm>
          <a:off x="11506200" y="34385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10</xdr:row>
      <xdr:rowOff>0</xdr:rowOff>
    </xdr:from>
    <xdr:ext cx="429273" cy="390526"/>
    <xdr:sp macro="" textlink="">
      <xdr:nvSpPr>
        <xdr:cNvPr id="83" name="TextBox 82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0" name="TextBox 89"/>
        <xdr:cNvSpPr txBox="1"/>
      </xdr:nvSpPr>
      <xdr:spPr>
        <a:xfrm>
          <a:off x="13182600" y="9067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1" name="TextBox 90"/>
        <xdr:cNvSpPr txBox="1"/>
      </xdr:nvSpPr>
      <xdr:spPr>
        <a:xfrm>
          <a:off x="13182600" y="14773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2" name="TextBox 91"/>
        <xdr:cNvSpPr txBox="1"/>
      </xdr:nvSpPr>
      <xdr:spPr>
        <a:xfrm>
          <a:off x="13182600" y="15725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3" name="TextBox 92"/>
        <xdr:cNvSpPr txBox="1"/>
      </xdr:nvSpPr>
      <xdr:spPr>
        <a:xfrm>
          <a:off x="13182600" y="12868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4" name="TextBox 93"/>
        <xdr:cNvSpPr txBox="1"/>
      </xdr:nvSpPr>
      <xdr:spPr>
        <a:xfrm>
          <a:off x="13182600" y="11915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5" name="TextBox 94"/>
        <xdr:cNvSpPr txBox="1"/>
      </xdr:nvSpPr>
      <xdr:spPr>
        <a:xfrm>
          <a:off x="13182600" y="63817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6" name="TextBox 95"/>
        <xdr:cNvSpPr txBox="1"/>
      </xdr:nvSpPr>
      <xdr:spPr>
        <a:xfrm>
          <a:off x="13182600" y="5638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11</xdr:row>
      <xdr:rowOff>0</xdr:rowOff>
    </xdr:from>
    <xdr:ext cx="429273" cy="390526"/>
    <xdr:sp macro="" textlink="">
      <xdr:nvSpPr>
        <xdr:cNvPr id="97" name="TextBox 96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8" name="TextBox 97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99" name="TextBox 98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0" name="TextBox 99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1" name="TextBox 100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2" name="TextBox 101"/>
        <xdr:cNvSpPr txBox="1"/>
      </xdr:nvSpPr>
      <xdr:spPr>
        <a:xfrm>
          <a:off x="13182600" y="10439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3" name="TextBox 102"/>
        <xdr:cNvSpPr txBox="1"/>
      </xdr:nvSpPr>
      <xdr:spPr>
        <a:xfrm>
          <a:off x="13182600" y="6010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4" name="TextBox 103"/>
        <xdr:cNvSpPr txBox="1"/>
      </xdr:nvSpPr>
      <xdr:spPr>
        <a:xfrm>
          <a:off x="13182600" y="11125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5" name="TextBox 104"/>
        <xdr:cNvSpPr txBox="1"/>
      </xdr:nvSpPr>
      <xdr:spPr>
        <a:xfrm>
          <a:off x="13182600" y="52673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6" name="TextBox 105"/>
        <xdr:cNvSpPr txBox="1"/>
      </xdr:nvSpPr>
      <xdr:spPr>
        <a:xfrm>
          <a:off x="13182600" y="9296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7" name="TextBox 106"/>
        <xdr:cNvSpPr txBox="1"/>
      </xdr:nvSpPr>
      <xdr:spPr>
        <a:xfrm>
          <a:off x="13182600" y="15344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8" name="TextBox 107"/>
        <xdr:cNvSpPr txBox="1"/>
      </xdr:nvSpPr>
      <xdr:spPr>
        <a:xfrm>
          <a:off x="13182600" y="13058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09" name="TextBox 108"/>
        <xdr:cNvSpPr txBox="1"/>
      </xdr:nvSpPr>
      <xdr:spPr>
        <a:xfrm>
          <a:off x="13182600" y="10896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0" name="TextBox 109"/>
        <xdr:cNvSpPr txBox="1"/>
      </xdr:nvSpPr>
      <xdr:spPr>
        <a:xfrm>
          <a:off x="13182600" y="67532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1" name="TextBox 110"/>
        <xdr:cNvSpPr txBox="1"/>
      </xdr:nvSpPr>
      <xdr:spPr>
        <a:xfrm>
          <a:off x="13182600" y="14201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2" name="TextBox 111"/>
        <xdr:cNvSpPr txBox="1"/>
      </xdr:nvSpPr>
      <xdr:spPr>
        <a:xfrm>
          <a:off x="13182600" y="14582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3" name="TextBox 112"/>
        <xdr:cNvSpPr txBox="1"/>
      </xdr:nvSpPr>
      <xdr:spPr>
        <a:xfrm>
          <a:off x="13182600" y="13820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4" name="TextBox 113"/>
        <xdr:cNvSpPr txBox="1"/>
      </xdr:nvSpPr>
      <xdr:spPr>
        <a:xfrm>
          <a:off x="13182600" y="9753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5" name="TextBox 114"/>
        <xdr:cNvSpPr txBox="1"/>
      </xdr:nvSpPr>
      <xdr:spPr>
        <a:xfrm>
          <a:off x="13182600" y="95250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6" name="TextBox 115"/>
        <xdr:cNvSpPr txBox="1"/>
      </xdr:nvSpPr>
      <xdr:spPr>
        <a:xfrm>
          <a:off x="13182600" y="14011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7" name="TextBox 116"/>
        <xdr:cNvSpPr txBox="1"/>
      </xdr:nvSpPr>
      <xdr:spPr>
        <a:xfrm>
          <a:off x="13182600" y="9982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8" name="TextBox 117"/>
        <xdr:cNvSpPr txBox="1"/>
      </xdr:nvSpPr>
      <xdr:spPr>
        <a:xfrm>
          <a:off x="13182600" y="12487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19" name="TextBox 118"/>
        <xdr:cNvSpPr txBox="1"/>
      </xdr:nvSpPr>
      <xdr:spPr>
        <a:xfrm>
          <a:off x="13182600" y="50196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0" name="TextBox 119"/>
        <xdr:cNvSpPr txBox="1"/>
      </xdr:nvSpPr>
      <xdr:spPr>
        <a:xfrm>
          <a:off x="13182600" y="14392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1" name="TextBox 120"/>
        <xdr:cNvSpPr txBox="1"/>
      </xdr:nvSpPr>
      <xdr:spPr>
        <a:xfrm>
          <a:off x="13182600" y="11582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2" name="TextBox 121"/>
        <xdr:cNvSpPr txBox="1"/>
      </xdr:nvSpPr>
      <xdr:spPr>
        <a:xfrm>
          <a:off x="13182600" y="12106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3" name="TextBox 122"/>
        <xdr:cNvSpPr txBox="1"/>
      </xdr:nvSpPr>
      <xdr:spPr>
        <a:xfrm>
          <a:off x="13182600" y="4648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4" name="TextBox 123"/>
        <xdr:cNvSpPr txBox="1"/>
      </xdr:nvSpPr>
      <xdr:spPr>
        <a:xfrm>
          <a:off x="13182600" y="39052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5" name="TextBox 124"/>
        <xdr:cNvSpPr txBox="1"/>
      </xdr:nvSpPr>
      <xdr:spPr>
        <a:xfrm>
          <a:off x="13182600" y="42767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6" name="TextBox 125"/>
        <xdr:cNvSpPr txBox="1"/>
      </xdr:nvSpPr>
      <xdr:spPr>
        <a:xfrm>
          <a:off x="13182600" y="16106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7" name="TextBox 126"/>
        <xdr:cNvSpPr txBox="1"/>
      </xdr:nvSpPr>
      <xdr:spPr>
        <a:xfrm>
          <a:off x="13182600" y="8610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8" name="TextBox 127"/>
        <xdr:cNvSpPr txBox="1"/>
      </xdr:nvSpPr>
      <xdr:spPr>
        <a:xfrm>
          <a:off x="13182600" y="8839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29" name="TextBox 128"/>
        <xdr:cNvSpPr txBox="1"/>
      </xdr:nvSpPr>
      <xdr:spPr>
        <a:xfrm>
          <a:off x="13182600" y="9067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0" name="TextBox 129"/>
        <xdr:cNvSpPr txBox="1"/>
      </xdr:nvSpPr>
      <xdr:spPr>
        <a:xfrm>
          <a:off x="13182600" y="12677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1" name="TextBox 130"/>
        <xdr:cNvSpPr txBox="1"/>
      </xdr:nvSpPr>
      <xdr:spPr>
        <a:xfrm>
          <a:off x="13182600" y="8839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2" name="TextBox 131"/>
        <xdr:cNvSpPr txBox="1"/>
      </xdr:nvSpPr>
      <xdr:spPr>
        <a:xfrm>
          <a:off x="13182600" y="8839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3" name="TextBox 132"/>
        <xdr:cNvSpPr txBox="1"/>
      </xdr:nvSpPr>
      <xdr:spPr>
        <a:xfrm>
          <a:off x="13182600" y="12868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4" name="TextBox 133"/>
        <xdr:cNvSpPr txBox="1"/>
      </xdr:nvSpPr>
      <xdr:spPr>
        <a:xfrm>
          <a:off x="13182600" y="11915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5" name="TextBox 134"/>
        <xdr:cNvSpPr txBox="1"/>
      </xdr:nvSpPr>
      <xdr:spPr>
        <a:xfrm>
          <a:off x="13182600" y="5638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6" name="TextBox 135"/>
        <xdr:cNvSpPr txBox="1"/>
      </xdr:nvSpPr>
      <xdr:spPr>
        <a:xfrm>
          <a:off x="13182600" y="15344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52673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429273" cy="390526"/>
    <xdr:sp macro="" textlink="">
      <xdr:nvSpPr>
        <xdr:cNvPr id="138" name="TextBox 137"/>
        <xdr:cNvSpPr txBox="1"/>
      </xdr:nvSpPr>
      <xdr:spPr>
        <a:xfrm>
          <a:off x="13592175" y="15725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39" name="TextBox 138"/>
        <xdr:cNvSpPr txBox="1"/>
      </xdr:nvSpPr>
      <xdr:spPr>
        <a:xfrm>
          <a:off x="13182600" y="71247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0" name="TextBox 139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1" name="TextBox 140"/>
        <xdr:cNvSpPr txBox="1"/>
      </xdr:nvSpPr>
      <xdr:spPr>
        <a:xfrm>
          <a:off x="13182600" y="63817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2" name="TextBox 141"/>
        <xdr:cNvSpPr txBox="1"/>
      </xdr:nvSpPr>
      <xdr:spPr>
        <a:xfrm>
          <a:off x="13182600" y="10439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3" name="TextBox 142"/>
        <xdr:cNvSpPr txBox="1"/>
      </xdr:nvSpPr>
      <xdr:spPr>
        <a:xfrm>
          <a:off x="13182600" y="6010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4" name="TextBox 143"/>
        <xdr:cNvSpPr txBox="1"/>
      </xdr:nvSpPr>
      <xdr:spPr>
        <a:xfrm>
          <a:off x="13182600" y="106680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11125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6" name="TextBox 145"/>
        <xdr:cNvSpPr txBox="1"/>
      </xdr:nvSpPr>
      <xdr:spPr>
        <a:xfrm>
          <a:off x="13182600" y="9296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15154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8" name="TextBox 147"/>
        <xdr:cNvSpPr txBox="1"/>
      </xdr:nvSpPr>
      <xdr:spPr>
        <a:xfrm>
          <a:off x="13182600" y="10896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49" name="TextBox 148"/>
        <xdr:cNvSpPr txBox="1"/>
      </xdr:nvSpPr>
      <xdr:spPr>
        <a:xfrm>
          <a:off x="13182600" y="14773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0" name="TextBox 149"/>
        <xdr:cNvSpPr txBox="1"/>
      </xdr:nvSpPr>
      <xdr:spPr>
        <a:xfrm>
          <a:off x="13182600" y="95250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1" name="TextBox 150"/>
        <xdr:cNvSpPr txBox="1"/>
      </xdr:nvSpPr>
      <xdr:spPr>
        <a:xfrm>
          <a:off x="13182600" y="67532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2" name="TextBox 151"/>
        <xdr:cNvSpPr txBox="1"/>
      </xdr:nvSpPr>
      <xdr:spPr>
        <a:xfrm>
          <a:off x="13182600" y="14201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3" name="TextBox 152"/>
        <xdr:cNvSpPr txBox="1"/>
      </xdr:nvSpPr>
      <xdr:spPr>
        <a:xfrm>
          <a:off x="13182600" y="10210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429273" cy="390526"/>
    <xdr:sp macro="" textlink="">
      <xdr:nvSpPr>
        <xdr:cNvPr id="154" name="TextBox 153"/>
        <xdr:cNvSpPr txBox="1"/>
      </xdr:nvSpPr>
      <xdr:spPr>
        <a:xfrm>
          <a:off x="13592175" y="13058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5" name="TextBox 154"/>
        <xdr:cNvSpPr txBox="1"/>
      </xdr:nvSpPr>
      <xdr:spPr>
        <a:xfrm>
          <a:off x="13182600" y="11353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6" name="TextBox 155"/>
        <xdr:cNvSpPr txBox="1"/>
      </xdr:nvSpPr>
      <xdr:spPr>
        <a:xfrm>
          <a:off x="13182600" y="9753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8239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8" name="TextBox 157"/>
        <xdr:cNvSpPr txBox="1"/>
      </xdr:nvSpPr>
      <xdr:spPr>
        <a:xfrm>
          <a:off x="13182600" y="9982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59" name="TextBox 158"/>
        <xdr:cNvSpPr txBox="1"/>
      </xdr:nvSpPr>
      <xdr:spPr>
        <a:xfrm>
          <a:off x="13182600" y="13820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14011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1" name="TextBox 160"/>
        <xdr:cNvSpPr txBox="1"/>
      </xdr:nvSpPr>
      <xdr:spPr>
        <a:xfrm>
          <a:off x="13182600" y="4648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2" name="TextBox 161"/>
        <xdr:cNvSpPr txBox="1"/>
      </xdr:nvSpPr>
      <xdr:spPr>
        <a:xfrm>
          <a:off x="13182600" y="50196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3" name="TextBox 162"/>
        <xdr:cNvSpPr txBox="1"/>
      </xdr:nvSpPr>
      <xdr:spPr>
        <a:xfrm>
          <a:off x="13182600" y="14582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4" name="TextBox 163"/>
        <xdr:cNvSpPr txBox="1"/>
      </xdr:nvSpPr>
      <xdr:spPr>
        <a:xfrm>
          <a:off x="13182600" y="12106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5" name="TextBox 164"/>
        <xdr:cNvSpPr txBox="1"/>
      </xdr:nvSpPr>
      <xdr:spPr>
        <a:xfrm>
          <a:off x="13182600" y="9753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6" name="TextBox 165"/>
        <xdr:cNvSpPr txBox="1"/>
      </xdr:nvSpPr>
      <xdr:spPr>
        <a:xfrm>
          <a:off x="13182600" y="11582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7" name="TextBox 166"/>
        <xdr:cNvSpPr txBox="1"/>
      </xdr:nvSpPr>
      <xdr:spPr>
        <a:xfrm>
          <a:off x="13182600" y="11582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168" name="TextBox 167"/>
        <xdr:cNvSpPr txBox="1"/>
      </xdr:nvSpPr>
      <xdr:spPr>
        <a:xfrm>
          <a:off x="13182600" y="14392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50</xdr:row>
      <xdr:rowOff>0</xdr:rowOff>
    </xdr:from>
    <xdr:ext cx="429273" cy="390526"/>
    <xdr:sp macro="" textlink="">
      <xdr:nvSpPr>
        <xdr:cNvPr id="169" name="TextBox 168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51</xdr:row>
      <xdr:rowOff>0</xdr:rowOff>
    </xdr:from>
    <xdr:ext cx="429273" cy="390526"/>
    <xdr:sp macro="" textlink="">
      <xdr:nvSpPr>
        <xdr:cNvPr id="170" name="TextBox 169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50</xdr:row>
      <xdr:rowOff>0</xdr:rowOff>
    </xdr:from>
    <xdr:ext cx="429273" cy="390526"/>
    <xdr:sp macro="" textlink="">
      <xdr:nvSpPr>
        <xdr:cNvPr id="171" name="TextBox 170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51</xdr:row>
      <xdr:rowOff>0</xdr:rowOff>
    </xdr:from>
    <xdr:ext cx="429273" cy="390526"/>
    <xdr:sp macro="" textlink="">
      <xdr:nvSpPr>
        <xdr:cNvPr id="172" name="TextBox 171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53</xdr:row>
      <xdr:rowOff>0</xdr:rowOff>
    </xdr:from>
    <xdr:ext cx="429273" cy="390526"/>
    <xdr:sp macro="" textlink="">
      <xdr:nvSpPr>
        <xdr:cNvPr id="173" name="TextBox 172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54</xdr:row>
      <xdr:rowOff>0</xdr:rowOff>
    </xdr:from>
    <xdr:ext cx="429273" cy="390526"/>
    <xdr:sp macro="" textlink="">
      <xdr:nvSpPr>
        <xdr:cNvPr id="174" name="TextBox 173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53</xdr:row>
      <xdr:rowOff>0</xdr:rowOff>
    </xdr:from>
    <xdr:ext cx="429273" cy="390526"/>
    <xdr:sp macro="" textlink="">
      <xdr:nvSpPr>
        <xdr:cNvPr id="175" name="TextBox 174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54</xdr:row>
      <xdr:rowOff>0</xdr:rowOff>
    </xdr:from>
    <xdr:ext cx="429273" cy="390526"/>
    <xdr:sp macro="" textlink="">
      <xdr:nvSpPr>
        <xdr:cNvPr id="176" name="TextBox 175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52</xdr:row>
      <xdr:rowOff>0</xdr:rowOff>
    </xdr:from>
    <xdr:ext cx="429273" cy="390526"/>
    <xdr:sp macro="" textlink="">
      <xdr:nvSpPr>
        <xdr:cNvPr id="177" name="TextBox 176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53</xdr:row>
      <xdr:rowOff>0</xdr:rowOff>
    </xdr:from>
    <xdr:ext cx="429273" cy="390526"/>
    <xdr:sp macro="" textlink="">
      <xdr:nvSpPr>
        <xdr:cNvPr id="178" name="TextBox 177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52</xdr:row>
      <xdr:rowOff>0</xdr:rowOff>
    </xdr:from>
    <xdr:ext cx="429273" cy="390526"/>
    <xdr:sp macro="" textlink="">
      <xdr:nvSpPr>
        <xdr:cNvPr id="179" name="TextBox 178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53</xdr:row>
      <xdr:rowOff>0</xdr:rowOff>
    </xdr:from>
    <xdr:ext cx="429273" cy="390526"/>
    <xdr:sp macro="" textlink="">
      <xdr:nvSpPr>
        <xdr:cNvPr id="180" name="TextBox 179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54</xdr:row>
      <xdr:rowOff>0</xdr:rowOff>
    </xdr:from>
    <xdr:ext cx="429273" cy="390526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18</xdr:row>
      <xdr:rowOff>0</xdr:rowOff>
    </xdr:from>
    <xdr:ext cx="429273" cy="390526"/>
    <xdr:sp macro="" textlink="">
      <xdr:nvSpPr>
        <xdr:cNvPr id="182" name="TextBox 181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19</xdr:row>
      <xdr:rowOff>0</xdr:rowOff>
    </xdr:from>
    <xdr:ext cx="429273" cy="390526"/>
    <xdr:sp macro="" textlink="">
      <xdr:nvSpPr>
        <xdr:cNvPr id="183" name="TextBox 182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5,6</a:t>
          </a:r>
        </a:p>
      </xdr:txBody>
    </xdr:sp>
    <xdr:clientData/>
  </xdr:oneCellAnchor>
  <xdr:oneCellAnchor>
    <xdr:from>
      <xdr:col>26</xdr:col>
      <xdr:colOff>0</xdr:colOff>
      <xdr:row>17</xdr:row>
      <xdr:rowOff>0</xdr:rowOff>
    </xdr:from>
    <xdr:ext cx="429273" cy="390526"/>
    <xdr:sp macro="" textlink="">
      <xdr:nvSpPr>
        <xdr:cNvPr id="184" name="TextBox 183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17</xdr:row>
      <xdr:rowOff>190499</xdr:rowOff>
    </xdr:from>
    <xdr:ext cx="429273" cy="657225"/>
    <xdr:sp macro="" textlink="">
      <xdr:nvSpPr>
        <xdr:cNvPr id="185" name="TextBox 184"/>
        <xdr:cNvSpPr txBox="1"/>
      </xdr:nvSpPr>
      <xdr:spPr>
        <a:xfrm>
          <a:off x="13182600" y="3657599"/>
          <a:ext cx="429273" cy="657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lang="ru-RU" sz="1000"/>
            <a:t>4,30</a:t>
          </a:r>
        </a:p>
      </xdr:txBody>
    </xdr:sp>
    <xdr:clientData/>
  </xdr:oneCellAnchor>
  <xdr:oneCellAnchor>
    <xdr:from>
      <xdr:col>23</xdr:col>
      <xdr:colOff>0</xdr:colOff>
      <xdr:row>17</xdr:row>
      <xdr:rowOff>0</xdr:rowOff>
    </xdr:from>
    <xdr:ext cx="429273" cy="390526"/>
    <xdr:sp macro="" textlink="">
      <xdr:nvSpPr>
        <xdr:cNvPr id="186" name="TextBox 185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18</xdr:row>
      <xdr:rowOff>0</xdr:rowOff>
    </xdr:from>
    <xdr:ext cx="429273" cy="390526"/>
    <xdr:sp macro="" textlink="">
      <xdr:nvSpPr>
        <xdr:cNvPr id="187" name="TextBox 186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41</xdr:row>
      <xdr:rowOff>0</xdr:rowOff>
    </xdr:from>
    <xdr:ext cx="429273" cy="390526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42</xdr:row>
      <xdr:rowOff>0</xdr:rowOff>
    </xdr:from>
    <xdr:ext cx="429273" cy="390526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41</xdr:row>
      <xdr:rowOff>0</xdr:rowOff>
    </xdr:from>
    <xdr:ext cx="429273" cy="390526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42</xdr:row>
      <xdr:rowOff>0</xdr:rowOff>
    </xdr:from>
    <xdr:ext cx="429273" cy="390526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16</xdr:row>
      <xdr:rowOff>0</xdr:rowOff>
    </xdr:from>
    <xdr:ext cx="429273" cy="390526"/>
    <xdr:sp macro="" textlink="">
      <xdr:nvSpPr>
        <xdr:cNvPr id="192" name="TextBox 191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17</xdr:row>
      <xdr:rowOff>0</xdr:rowOff>
    </xdr:from>
    <xdr:ext cx="429273" cy="390526"/>
    <xdr:sp macro="" textlink="">
      <xdr:nvSpPr>
        <xdr:cNvPr id="193" name="TextBox 192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6,69</a:t>
          </a:r>
        </a:p>
      </xdr:txBody>
    </xdr:sp>
    <xdr:clientData/>
  </xdr:oneCellAnchor>
  <xdr:oneCellAnchor>
    <xdr:from>
      <xdr:col>23</xdr:col>
      <xdr:colOff>0</xdr:colOff>
      <xdr:row>16</xdr:row>
      <xdr:rowOff>0</xdr:rowOff>
    </xdr:from>
    <xdr:ext cx="429273" cy="390526"/>
    <xdr:sp macro="" textlink="">
      <xdr:nvSpPr>
        <xdr:cNvPr id="194" name="TextBox 193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17</xdr:row>
      <xdr:rowOff>0</xdr:rowOff>
    </xdr:from>
    <xdr:ext cx="429273" cy="390526"/>
    <xdr:sp macro="" textlink="">
      <xdr:nvSpPr>
        <xdr:cNvPr id="195" name="TextBox 194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7,92</a:t>
          </a:r>
        </a:p>
      </xdr:txBody>
    </xdr:sp>
    <xdr:clientData/>
  </xdr:oneCellAnchor>
  <xdr:oneCellAnchor>
    <xdr:from>
      <xdr:col>26</xdr:col>
      <xdr:colOff>0</xdr:colOff>
      <xdr:row>25</xdr:row>
      <xdr:rowOff>0</xdr:rowOff>
    </xdr:from>
    <xdr:ext cx="429273" cy="390526"/>
    <xdr:sp macro="" textlink="">
      <xdr:nvSpPr>
        <xdr:cNvPr id="196" name="TextBox 195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26</xdr:row>
      <xdr:rowOff>0</xdr:rowOff>
    </xdr:from>
    <xdr:ext cx="429273" cy="390526"/>
    <xdr:sp macro="" textlink="">
      <xdr:nvSpPr>
        <xdr:cNvPr id="197" name="TextBox 196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25</xdr:row>
      <xdr:rowOff>0</xdr:rowOff>
    </xdr:from>
    <xdr:ext cx="429273" cy="390526"/>
    <xdr:sp macro="" textlink="">
      <xdr:nvSpPr>
        <xdr:cNvPr id="198" name="TextBox 197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26</xdr:row>
      <xdr:rowOff>0</xdr:rowOff>
    </xdr:from>
    <xdr:ext cx="429273" cy="390526"/>
    <xdr:sp macro="" textlink="">
      <xdr:nvSpPr>
        <xdr:cNvPr id="199" name="TextBox 198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13</xdr:row>
      <xdr:rowOff>0</xdr:rowOff>
    </xdr:from>
    <xdr:ext cx="429273" cy="390526"/>
    <xdr:sp macro="" textlink="">
      <xdr:nvSpPr>
        <xdr:cNvPr id="200" name="TextBox 199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14</xdr:row>
      <xdr:rowOff>0</xdr:rowOff>
    </xdr:from>
    <xdr:ext cx="429273" cy="390526"/>
    <xdr:sp macro="" textlink="">
      <xdr:nvSpPr>
        <xdr:cNvPr id="201" name="TextBox 200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13</xdr:row>
      <xdr:rowOff>0</xdr:rowOff>
    </xdr:from>
    <xdr:ext cx="429273" cy="390526"/>
    <xdr:sp macro="" textlink="">
      <xdr:nvSpPr>
        <xdr:cNvPr id="202" name="TextBox 201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429273" cy="390526"/>
    <xdr:sp macro="" textlink="">
      <xdr:nvSpPr>
        <xdr:cNvPr id="203" name="TextBox 202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26</xdr:row>
      <xdr:rowOff>0</xdr:rowOff>
    </xdr:from>
    <xdr:ext cx="429273" cy="390526"/>
    <xdr:sp macro="" textlink="">
      <xdr:nvSpPr>
        <xdr:cNvPr id="204" name="TextBox 203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27</xdr:row>
      <xdr:rowOff>0</xdr:rowOff>
    </xdr:from>
    <xdr:ext cx="429273" cy="390526"/>
    <xdr:sp macro="" textlink="">
      <xdr:nvSpPr>
        <xdr:cNvPr id="205" name="TextBox 204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26</xdr:row>
      <xdr:rowOff>0</xdr:rowOff>
    </xdr:from>
    <xdr:ext cx="429273" cy="390526"/>
    <xdr:sp macro="" textlink="">
      <xdr:nvSpPr>
        <xdr:cNvPr id="206" name="TextBox 205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27</xdr:row>
      <xdr:rowOff>0</xdr:rowOff>
    </xdr:from>
    <xdr:ext cx="429273" cy="390526"/>
    <xdr:sp macro="" textlink="">
      <xdr:nvSpPr>
        <xdr:cNvPr id="207" name="TextBox 206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27</xdr:row>
      <xdr:rowOff>0</xdr:rowOff>
    </xdr:from>
    <xdr:ext cx="429273" cy="390526"/>
    <xdr:sp macro="" textlink="">
      <xdr:nvSpPr>
        <xdr:cNvPr id="208" name="TextBox 207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28</xdr:row>
      <xdr:rowOff>0</xdr:rowOff>
    </xdr:from>
    <xdr:ext cx="429273" cy="390526"/>
    <xdr:sp macro="" textlink="">
      <xdr:nvSpPr>
        <xdr:cNvPr id="209" name="TextBox 208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27</xdr:row>
      <xdr:rowOff>0</xdr:rowOff>
    </xdr:from>
    <xdr:ext cx="429273" cy="390526"/>
    <xdr:sp macro="" textlink="">
      <xdr:nvSpPr>
        <xdr:cNvPr id="210" name="TextBox 209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28</xdr:row>
      <xdr:rowOff>0</xdr:rowOff>
    </xdr:from>
    <xdr:ext cx="429273" cy="390526"/>
    <xdr:sp macro="" textlink="">
      <xdr:nvSpPr>
        <xdr:cNvPr id="211" name="TextBox 210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38</xdr:row>
      <xdr:rowOff>0</xdr:rowOff>
    </xdr:from>
    <xdr:ext cx="429273" cy="390526"/>
    <xdr:sp macro="" textlink="">
      <xdr:nvSpPr>
        <xdr:cNvPr id="212" name="TextBox 211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39</xdr:row>
      <xdr:rowOff>0</xdr:rowOff>
    </xdr:from>
    <xdr:ext cx="429273" cy="390526"/>
    <xdr:sp macro="" textlink="">
      <xdr:nvSpPr>
        <xdr:cNvPr id="213" name="TextBox 212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38</xdr:row>
      <xdr:rowOff>0</xdr:rowOff>
    </xdr:from>
    <xdr:ext cx="429273" cy="390526"/>
    <xdr:sp macro="" textlink="">
      <xdr:nvSpPr>
        <xdr:cNvPr id="214" name="TextBox 213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39</xdr:row>
      <xdr:rowOff>0</xdr:rowOff>
    </xdr:from>
    <xdr:ext cx="429273" cy="390526"/>
    <xdr:sp macro="" textlink="">
      <xdr:nvSpPr>
        <xdr:cNvPr id="215" name="TextBox 214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36</xdr:row>
      <xdr:rowOff>0</xdr:rowOff>
    </xdr:from>
    <xdr:ext cx="429273" cy="390526"/>
    <xdr:sp macro="" textlink="">
      <xdr:nvSpPr>
        <xdr:cNvPr id="220" name="TextBox 219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37</xdr:row>
      <xdr:rowOff>0</xdr:rowOff>
    </xdr:from>
    <xdr:ext cx="429273" cy="390526"/>
    <xdr:sp macro="" textlink="">
      <xdr:nvSpPr>
        <xdr:cNvPr id="221" name="TextBox 220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36</xdr:row>
      <xdr:rowOff>0</xdr:rowOff>
    </xdr:from>
    <xdr:ext cx="429273" cy="390526"/>
    <xdr:sp macro="" textlink="">
      <xdr:nvSpPr>
        <xdr:cNvPr id="222" name="TextBox 221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37</xdr:row>
      <xdr:rowOff>0</xdr:rowOff>
    </xdr:from>
    <xdr:ext cx="429273" cy="390526"/>
    <xdr:sp macro="" textlink="">
      <xdr:nvSpPr>
        <xdr:cNvPr id="223" name="TextBox 222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28</xdr:row>
      <xdr:rowOff>0</xdr:rowOff>
    </xdr:from>
    <xdr:ext cx="429273" cy="390526"/>
    <xdr:sp macro="" textlink="">
      <xdr:nvSpPr>
        <xdr:cNvPr id="224" name="TextBox 223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29</xdr:row>
      <xdr:rowOff>0</xdr:rowOff>
    </xdr:from>
    <xdr:ext cx="429273" cy="390526"/>
    <xdr:sp macro="" textlink="">
      <xdr:nvSpPr>
        <xdr:cNvPr id="225" name="TextBox 224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28</xdr:row>
      <xdr:rowOff>0</xdr:rowOff>
    </xdr:from>
    <xdr:ext cx="429273" cy="390526"/>
    <xdr:sp macro="" textlink="">
      <xdr:nvSpPr>
        <xdr:cNvPr id="226" name="TextBox 225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22</xdr:row>
      <xdr:rowOff>0</xdr:rowOff>
    </xdr:from>
    <xdr:ext cx="429273" cy="390526"/>
    <xdr:sp macro="" textlink="">
      <xdr:nvSpPr>
        <xdr:cNvPr id="227" name="TextBox 226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23</xdr:row>
      <xdr:rowOff>0</xdr:rowOff>
    </xdr:from>
    <xdr:ext cx="429273" cy="390526"/>
    <xdr:sp macro="" textlink="">
      <xdr:nvSpPr>
        <xdr:cNvPr id="228" name="TextBox 227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2,58</a:t>
          </a:r>
        </a:p>
      </xdr:txBody>
    </xdr:sp>
    <xdr:clientData/>
  </xdr:oneCellAnchor>
  <xdr:oneCellAnchor>
    <xdr:from>
      <xdr:col>23</xdr:col>
      <xdr:colOff>0</xdr:colOff>
      <xdr:row>22</xdr:row>
      <xdr:rowOff>0</xdr:rowOff>
    </xdr:from>
    <xdr:ext cx="429273" cy="390526"/>
    <xdr:sp macro="" textlink="">
      <xdr:nvSpPr>
        <xdr:cNvPr id="229" name="TextBox 228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429273" cy="390526"/>
    <xdr:sp macro="" textlink="">
      <xdr:nvSpPr>
        <xdr:cNvPr id="230" name="TextBox 229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11,3</a:t>
          </a:r>
        </a:p>
      </xdr:txBody>
    </xdr:sp>
    <xdr:clientData/>
  </xdr:oneCellAnchor>
  <xdr:oneCellAnchor>
    <xdr:from>
      <xdr:col>26</xdr:col>
      <xdr:colOff>0</xdr:colOff>
      <xdr:row>33</xdr:row>
      <xdr:rowOff>0</xdr:rowOff>
    </xdr:from>
    <xdr:ext cx="429273" cy="390526"/>
    <xdr:sp macro="" textlink="">
      <xdr:nvSpPr>
        <xdr:cNvPr id="231" name="TextBox 230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34</xdr:row>
      <xdr:rowOff>0</xdr:rowOff>
    </xdr:from>
    <xdr:ext cx="429273" cy="390526"/>
    <xdr:sp macro="" textlink="">
      <xdr:nvSpPr>
        <xdr:cNvPr id="232" name="TextBox 231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33</xdr:row>
      <xdr:rowOff>0</xdr:rowOff>
    </xdr:from>
    <xdr:ext cx="429273" cy="390526"/>
    <xdr:sp macro="" textlink="">
      <xdr:nvSpPr>
        <xdr:cNvPr id="233" name="TextBox 232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429273" cy="390526"/>
    <xdr:sp macro="" textlink="">
      <xdr:nvSpPr>
        <xdr:cNvPr id="234" name="TextBox 233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235" name="TextBox 234"/>
        <xdr:cNvSpPr txBox="1"/>
      </xdr:nvSpPr>
      <xdr:spPr>
        <a:xfrm>
          <a:off x="127539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36" name="TextBox 235"/>
        <xdr:cNvSpPr txBox="1"/>
      </xdr:nvSpPr>
      <xdr:spPr>
        <a:xfrm>
          <a:off x="127539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5,42</a:t>
          </a:r>
        </a:p>
      </xdr:txBody>
    </xdr:sp>
    <xdr:clientData/>
  </xdr:oneCellAnchor>
  <xdr:oneCellAnchor>
    <xdr:from>
      <xdr:col>23</xdr:col>
      <xdr:colOff>0</xdr:colOff>
      <xdr:row>11</xdr:row>
      <xdr:rowOff>0</xdr:rowOff>
    </xdr:from>
    <xdr:ext cx="429273" cy="390526"/>
    <xdr:sp macro="" textlink="">
      <xdr:nvSpPr>
        <xdr:cNvPr id="237" name="TextBox 236"/>
        <xdr:cNvSpPr txBox="1"/>
      </xdr:nvSpPr>
      <xdr:spPr>
        <a:xfrm>
          <a:off x="1147762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238" name="TextBox 237"/>
        <xdr:cNvSpPr txBox="1"/>
      </xdr:nvSpPr>
      <xdr:spPr>
        <a:xfrm>
          <a:off x="1147762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11,37</a:t>
          </a:r>
        </a:p>
      </xdr:txBody>
    </xdr:sp>
    <xdr:clientData/>
  </xdr:oneCellAnchor>
  <xdr:oneCellAnchor>
    <xdr:from>
      <xdr:col>26</xdr:col>
      <xdr:colOff>0</xdr:colOff>
      <xdr:row>55</xdr:row>
      <xdr:rowOff>0</xdr:rowOff>
    </xdr:from>
    <xdr:ext cx="429273" cy="390526"/>
    <xdr:sp macro="" textlink="">
      <xdr:nvSpPr>
        <xdr:cNvPr id="239" name="TextBox 238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56</xdr:row>
      <xdr:rowOff>0</xdr:rowOff>
    </xdr:from>
    <xdr:ext cx="429273" cy="390526"/>
    <xdr:sp macro="" textlink="">
      <xdr:nvSpPr>
        <xdr:cNvPr id="240" name="TextBox 239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55</xdr:row>
      <xdr:rowOff>0</xdr:rowOff>
    </xdr:from>
    <xdr:ext cx="429273" cy="390526"/>
    <xdr:sp macro="" textlink="">
      <xdr:nvSpPr>
        <xdr:cNvPr id="241" name="TextBox 240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56</xdr:row>
      <xdr:rowOff>0</xdr:rowOff>
    </xdr:from>
    <xdr:ext cx="429273" cy="390526"/>
    <xdr:sp macro="" textlink="">
      <xdr:nvSpPr>
        <xdr:cNvPr id="242" name="TextBox 241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32</xdr:row>
      <xdr:rowOff>0</xdr:rowOff>
    </xdr:from>
    <xdr:ext cx="429273" cy="390526"/>
    <xdr:sp macro="" textlink="">
      <xdr:nvSpPr>
        <xdr:cNvPr id="243" name="TextBox 242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33</xdr:row>
      <xdr:rowOff>0</xdr:rowOff>
    </xdr:from>
    <xdr:ext cx="429273" cy="390526"/>
    <xdr:sp macro="" textlink="">
      <xdr:nvSpPr>
        <xdr:cNvPr id="244" name="TextBox 243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33</xdr:row>
      <xdr:rowOff>0</xdr:rowOff>
    </xdr:from>
    <xdr:ext cx="429273" cy="390526"/>
    <xdr:sp macro="" textlink="">
      <xdr:nvSpPr>
        <xdr:cNvPr id="245" name="TextBox 244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37</xdr:row>
      <xdr:rowOff>0</xdr:rowOff>
    </xdr:from>
    <xdr:ext cx="429273" cy="390526"/>
    <xdr:sp macro="" textlink="">
      <xdr:nvSpPr>
        <xdr:cNvPr id="246" name="TextBox 245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38</xdr:row>
      <xdr:rowOff>0</xdr:rowOff>
    </xdr:from>
    <xdr:ext cx="429273" cy="390526"/>
    <xdr:sp macro="" textlink="">
      <xdr:nvSpPr>
        <xdr:cNvPr id="247" name="TextBox 246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37</xdr:row>
      <xdr:rowOff>0</xdr:rowOff>
    </xdr:from>
    <xdr:ext cx="429273" cy="390526"/>
    <xdr:sp macro="" textlink="">
      <xdr:nvSpPr>
        <xdr:cNvPr id="248" name="TextBox 247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38</xdr:row>
      <xdr:rowOff>0</xdr:rowOff>
    </xdr:from>
    <xdr:ext cx="429273" cy="390526"/>
    <xdr:sp macro="" textlink="">
      <xdr:nvSpPr>
        <xdr:cNvPr id="249" name="TextBox 248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19</xdr:row>
      <xdr:rowOff>0</xdr:rowOff>
    </xdr:from>
    <xdr:ext cx="429273" cy="390526"/>
    <xdr:sp macro="" textlink="">
      <xdr:nvSpPr>
        <xdr:cNvPr id="250" name="TextBox 249"/>
        <xdr:cNvSpPr txBox="1"/>
      </xdr:nvSpPr>
      <xdr:spPr>
        <a:xfrm>
          <a:off x="132492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20</xdr:row>
      <xdr:rowOff>0</xdr:rowOff>
    </xdr:from>
    <xdr:ext cx="429273" cy="390526"/>
    <xdr:sp macro="" textlink="">
      <xdr:nvSpPr>
        <xdr:cNvPr id="251" name="TextBox 250"/>
        <xdr:cNvSpPr txBox="1"/>
      </xdr:nvSpPr>
      <xdr:spPr>
        <a:xfrm>
          <a:off x="132492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19</xdr:row>
      <xdr:rowOff>0</xdr:rowOff>
    </xdr:from>
    <xdr:ext cx="429273" cy="390526"/>
    <xdr:sp macro="" textlink="">
      <xdr:nvSpPr>
        <xdr:cNvPr id="252" name="TextBox 251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44</xdr:row>
      <xdr:rowOff>0</xdr:rowOff>
    </xdr:from>
    <xdr:ext cx="429273" cy="390526"/>
    <xdr:sp macro="" textlink="">
      <xdr:nvSpPr>
        <xdr:cNvPr id="253" name="TextBox 252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429273" cy="390526"/>
    <xdr:sp macro="" textlink="">
      <xdr:nvSpPr>
        <xdr:cNvPr id="254" name="TextBox 253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000"/>
            <a:t>2,2</a:t>
          </a:r>
          <a:endParaRPr lang="ru-RU" sz="1000"/>
        </a:p>
      </xdr:txBody>
    </xdr:sp>
    <xdr:clientData/>
  </xdr:oneCellAnchor>
  <xdr:oneCellAnchor>
    <xdr:from>
      <xdr:col>23</xdr:col>
      <xdr:colOff>0</xdr:colOff>
      <xdr:row>44</xdr:row>
      <xdr:rowOff>0</xdr:rowOff>
    </xdr:from>
    <xdr:ext cx="429273" cy="390526"/>
    <xdr:sp macro="" textlink="">
      <xdr:nvSpPr>
        <xdr:cNvPr id="255" name="TextBox 254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429273" cy="390526"/>
    <xdr:sp macro="" textlink="">
      <xdr:nvSpPr>
        <xdr:cNvPr id="256" name="TextBox 255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000"/>
            <a:t>5,6</a:t>
          </a:r>
          <a:endParaRPr lang="ru-RU" sz="1000"/>
        </a:p>
      </xdr:txBody>
    </xdr:sp>
    <xdr:clientData/>
  </xdr:oneCellAnchor>
  <xdr:oneCellAnchor>
    <xdr:from>
      <xdr:col>26</xdr:col>
      <xdr:colOff>0</xdr:colOff>
      <xdr:row>45</xdr:row>
      <xdr:rowOff>0</xdr:rowOff>
    </xdr:from>
    <xdr:ext cx="429273" cy="390526"/>
    <xdr:sp macro="" textlink="">
      <xdr:nvSpPr>
        <xdr:cNvPr id="257" name="TextBox 256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46</xdr:row>
      <xdr:rowOff>0</xdr:rowOff>
    </xdr:from>
    <xdr:ext cx="429273" cy="390526"/>
    <xdr:sp macro="" textlink="">
      <xdr:nvSpPr>
        <xdr:cNvPr id="258" name="TextBox 257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1,9</a:t>
          </a:r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429273" cy="390526"/>
    <xdr:sp macro="" textlink="">
      <xdr:nvSpPr>
        <xdr:cNvPr id="259" name="TextBox 258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46</xdr:row>
      <xdr:rowOff>0</xdr:rowOff>
    </xdr:from>
    <xdr:ext cx="429273" cy="390526"/>
    <xdr:sp macro="" textlink="">
      <xdr:nvSpPr>
        <xdr:cNvPr id="260" name="TextBox 259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6,30</a:t>
          </a:r>
        </a:p>
      </xdr:txBody>
    </xdr:sp>
    <xdr:clientData/>
  </xdr:oneCellAnchor>
  <xdr:oneCellAnchor>
    <xdr:from>
      <xdr:col>26</xdr:col>
      <xdr:colOff>0</xdr:colOff>
      <xdr:row>31</xdr:row>
      <xdr:rowOff>0</xdr:rowOff>
    </xdr:from>
    <xdr:ext cx="429273" cy="390526"/>
    <xdr:sp macro="" textlink="">
      <xdr:nvSpPr>
        <xdr:cNvPr id="261" name="TextBox 260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32</xdr:row>
      <xdr:rowOff>0</xdr:rowOff>
    </xdr:from>
    <xdr:ext cx="429273" cy="390526"/>
    <xdr:sp macro="" textlink="">
      <xdr:nvSpPr>
        <xdr:cNvPr id="262" name="TextBox 261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000"/>
            <a:t>5,2</a:t>
          </a:r>
        </a:p>
      </xdr:txBody>
    </xdr:sp>
    <xdr:clientData/>
  </xdr:oneCellAnchor>
  <xdr:oneCellAnchor>
    <xdr:from>
      <xdr:col>26</xdr:col>
      <xdr:colOff>0</xdr:colOff>
      <xdr:row>51</xdr:row>
      <xdr:rowOff>0</xdr:rowOff>
    </xdr:from>
    <xdr:ext cx="429273" cy="390526"/>
    <xdr:sp macro="" textlink="">
      <xdr:nvSpPr>
        <xdr:cNvPr id="263" name="TextBox 262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52</xdr:row>
      <xdr:rowOff>0</xdr:rowOff>
    </xdr:from>
    <xdr:ext cx="429273" cy="390526"/>
    <xdr:sp macro="" textlink="">
      <xdr:nvSpPr>
        <xdr:cNvPr id="264" name="TextBox 263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51</xdr:row>
      <xdr:rowOff>0</xdr:rowOff>
    </xdr:from>
    <xdr:ext cx="429273" cy="390526"/>
    <xdr:sp macro="" textlink="">
      <xdr:nvSpPr>
        <xdr:cNvPr id="265" name="TextBox 264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52</xdr:row>
      <xdr:rowOff>0</xdr:rowOff>
    </xdr:from>
    <xdr:ext cx="429273" cy="390526"/>
    <xdr:sp macro="" textlink="">
      <xdr:nvSpPr>
        <xdr:cNvPr id="266" name="TextBox 265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12</xdr:row>
      <xdr:rowOff>0</xdr:rowOff>
    </xdr:from>
    <xdr:ext cx="429273" cy="390526"/>
    <xdr:sp macro="" textlink="">
      <xdr:nvSpPr>
        <xdr:cNvPr id="267" name="TextBox 266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13</xdr:row>
      <xdr:rowOff>0</xdr:rowOff>
    </xdr:from>
    <xdr:ext cx="429273" cy="390526"/>
    <xdr:sp macro="" textlink="">
      <xdr:nvSpPr>
        <xdr:cNvPr id="268" name="TextBox 267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429273" cy="390526"/>
    <xdr:sp macro="" textlink="">
      <xdr:nvSpPr>
        <xdr:cNvPr id="269" name="TextBox 268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13</xdr:row>
      <xdr:rowOff>0</xdr:rowOff>
    </xdr:from>
    <xdr:ext cx="429273" cy="390526"/>
    <xdr:sp macro="" textlink="">
      <xdr:nvSpPr>
        <xdr:cNvPr id="270" name="TextBox 269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47</xdr:row>
      <xdr:rowOff>0</xdr:rowOff>
    </xdr:from>
    <xdr:ext cx="429273" cy="390526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6385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48</xdr:row>
      <xdr:rowOff>0</xdr:rowOff>
    </xdr:from>
    <xdr:ext cx="429273" cy="390526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1953875" y="40005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29</xdr:row>
      <xdr:rowOff>0</xdr:rowOff>
    </xdr:from>
    <xdr:ext cx="429273" cy="390526"/>
    <xdr:sp macro="" textlink="">
      <xdr:nvSpPr>
        <xdr:cNvPr id="273" name="TextBox 272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30</xdr:row>
      <xdr:rowOff>0</xdr:rowOff>
    </xdr:from>
    <xdr:ext cx="429273" cy="390526"/>
    <xdr:sp macro="" textlink="">
      <xdr:nvSpPr>
        <xdr:cNvPr id="274" name="TextBox 273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29</xdr:row>
      <xdr:rowOff>0</xdr:rowOff>
    </xdr:from>
    <xdr:ext cx="429273" cy="390526"/>
    <xdr:sp macro="" textlink="">
      <xdr:nvSpPr>
        <xdr:cNvPr id="275" name="TextBox 274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30</xdr:row>
      <xdr:rowOff>0</xdr:rowOff>
    </xdr:from>
    <xdr:ext cx="429273" cy="390526"/>
    <xdr:sp macro="" textlink="">
      <xdr:nvSpPr>
        <xdr:cNvPr id="276" name="TextBox 275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46</xdr:row>
      <xdr:rowOff>0</xdr:rowOff>
    </xdr:from>
    <xdr:ext cx="429273" cy="390526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47</xdr:row>
      <xdr:rowOff>0</xdr:rowOff>
    </xdr:from>
    <xdr:ext cx="429273" cy="390526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46</xdr:row>
      <xdr:rowOff>0</xdr:rowOff>
    </xdr:from>
    <xdr:ext cx="429273" cy="390526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47</xdr:row>
      <xdr:rowOff>0</xdr:rowOff>
    </xdr:from>
    <xdr:ext cx="429273" cy="390526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20</xdr:row>
      <xdr:rowOff>0</xdr:rowOff>
    </xdr:from>
    <xdr:ext cx="429273" cy="390526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21</xdr:row>
      <xdr:rowOff>0</xdr:rowOff>
    </xdr:from>
    <xdr:ext cx="429273" cy="390526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20</xdr:row>
      <xdr:rowOff>0</xdr:rowOff>
    </xdr:from>
    <xdr:ext cx="429273" cy="390526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20</xdr:col>
      <xdr:colOff>0</xdr:colOff>
      <xdr:row>20</xdr:row>
      <xdr:rowOff>0</xdr:rowOff>
    </xdr:from>
    <xdr:ext cx="429273" cy="390526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 txBox="1"/>
      </xdr:nvSpPr>
      <xdr:spPr>
        <a:xfrm>
          <a:off x="1072515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20</xdr:col>
      <xdr:colOff>0</xdr:colOff>
      <xdr:row>21</xdr:row>
      <xdr:rowOff>0</xdr:rowOff>
    </xdr:from>
    <xdr:ext cx="429273" cy="390526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 txBox="1"/>
      </xdr:nvSpPr>
      <xdr:spPr>
        <a:xfrm>
          <a:off x="1072515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r>
            <a:rPr lang="ru-RU" sz="1000"/>
            <a:t>11,2</a:t>
          </a:r>
          <a:endParaRPr lang="ru-RU" sz="1100"/>
        </a:p>
      </xdr:txBody>
    </xdr:sp>
    <xdr:clientData/>
  </xdr:oneCellAnchor>
  <xdr:oneCellAnchor>
    <xdr:from>
      <xdr:col>26</xdr:col>
      <xdr:colOff>0</xdr:colOff>
      <xdr:row>15</xdr:row>
      <xdr:rowOff>0</xdr:rowOff>
    </xdr:from>
    <xdr:ext cx="429273" cy="390526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16</xdr:row>
      <xdr:rowOff>0</xdr:rowOff>
    </xdr:from>
    <xdr:ext cx="429273" cy="390526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15</xdr:row>
      <xdr:rowOff>0</xdr:rowOff>
    </xdr:from>
    <xdr:ext cx="429273" cy="390526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16</xdr:row>
      <xdr:rowOff>0</xdr:rowOff>
    </xdr:from>
    <xdr:ext cx="429273" cy="390526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30</xdr:row>
      <xdr:rowOff>0</xdr:rowOff>
    </xdr:from>
    <xdr:ext cx="429273" cy="390526"/>
    <xdr:sp macro="" textlink="">
      <xdr:nvSpPr>
        <xdr:cNvPr id="290" name="TextBox 289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31</xdr:row>
      <xdr:rowOff>0</xdr:rowOff>
    </xdr:from>
    <xdr:ext cx="429273" cy="390526"/>
    <xdr:sp macro="" textlink="">
      <xdr:nvSpPr>
        <xdr:cNvPr id="291" name="TextBox 290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30</xdr:row>
      <xdr:rowOff>0</xdr:rowOff>
    </xdr:from>
    <xdr:ext cx="429273" cy="390526"/>
    <xdr:sp macro="" textlink="">
      <xdr:nvSpPr>
        <xdr:cNvPr id="292" name="TextBox 291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31</xdr:row>
      <xdr:rowOff>0</xdr:rowOff>
    </xdr:from>
    <xdr:ext cx="429273" cy="390526"/>
    <xdr:sp macro="" textlink="">
      <xdr:nvSpPr>
        <xdr:cNvPr id="293" name="TextBox 292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429273" cy="390526"/>
    <xdr:sp macro="" textlink="">
      <xdr:nvSpPr>
        <xdr:cNvPr id="294" name="TextBox 293"/>
        <xdr:cNvSpPr txBox="1"/>
      </xdr:nvSpPr>
      <xdr:spPr>
        <a:xfrm>
          <a:off x="1201102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15</xdr:row>
      <xdr:rowOff>0</xdr:rowOff>
    </xdr:from>
    <xdr:ext cx="429273" cy="390526"/>
    <xdr:sp macro="" textlink="">
      <xdr:nvSpPr>
        <xdr:cNvPr id="295" name="TextBox 294"/>
        <xdr:cNvSpPr txBox="1"/>
      </xdr:nvSpPr>
      <xdr:spPr>
        <a:xfrm>
          <a:off x="1201102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43</xdr:row>
      <xdr:rowOff>0</xdr:rowOff>
    </xdr:from>
    <xdr:ext cx="429273" cy="390526"/>
    <xdr:sp macro="" textlink="">
      <xdr:nvSpPr>
        <xdr:cNvPr id="296" name="TextBox 295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44</xdr:row>
      <xdr:rowOff>0</xdr:rowOff>
    </xdr:from>
    <xdr:ext cx="429273" cy="390526"/>
    <xdr:sp macro="" textlink="">
      <xdr:nvSpPr>
        <xdr:cNvPr id="297" name="TextBox 296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43</xdr:row>
      <xdr:rowOff>0</xdr:rowOff>
    </xdr:from>
    <xdr:ext cx="429273" cy="390526"/>
    <xdr:sp macro="" textlink="">
      <xdr:nvSpPr>
        <xdr:cNvPr id="298" name="TextBox 297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44</xdr:row>
      <xdr:rowOff>0</xdr:rowOff>
    </xdr:from>
    <xdr:ext cx="429273" cy="390526"/>
    <xdr:sp macro="" textlink="">
      <xdr:nvSpPr>
        <xdr:cNvPr id="299" name="TextBox 298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24</xdr:row>
      <xdr:rowOff>0</xdr:rowOff>
    </xdr:from>
    <xdr:ext cx="429273" cy="390526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25</xdr:row>
      <xdr:rowOff>0</xdr:rowOff>
    </xdr:from>
    <xdr:ext cx="429273" cy="390526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23</xdr:col>
      <xdr:colOff>0</xdr:colOff>
      <xdr:row>24</xdr:row>
      <xdr:rowOff>0</xdr:rowOff>
    </xdr:from>
    <xdr:ext cx="429273" cy="390526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23</xdr:col>
      <xdr:colOff>0</xdr:colOff>
      <xdr:row>25</xdr:row>
      <xdr:rowOff>0</xdr:rowOff>
    </xdr:from>
    <xdr:ext cx="429273" cy="390526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40</xdr:row>
      <xdr:rowOff>0</xdr:rowOff>
    </xdr:from>
    <xdr:ext cx="429273" cy="390526"/>
    <xdr:sp macro="" textlink="">
      <xdr:nvSpPr>
        <xdr:cNvPr id="304" name="TextBox 303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40</xdr:row>
      <xdr:rowOff>0</xdr:rowOff>
    </xdr:from>
    <xdr:ext cx="429273" cy="390526"/>
    <xdr:sp macro="" textlink="">
      <xdr:nvSpPr>
        <xdr:cNvPr id="305" name="TextBox 304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40</xdr:row>
      <xdr:rowOff>0</xdr:rowOff>
    </xdr:from>
    <xdr:ext cx="429273" cy="390526"/>
    <xdr:sp macro="" textlink="">
      <xdr:nvSpPr>
        <xdr:cNvPr id="306" name="TextBox 305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40</xdr:row>
      <xdr:rowOff>0</xdr:rowOff>
    </xdr:from>
    <xdr:ext cx="429273" cy="390526"/>
    <xdr:sp macro="" textlink="">
      <xdr:nvSpPr>
        <xdr:cNvPr id="307" name="TextBox 306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21</xdr:row>
      <xdr:rowOff>0</xdr:rowOff>
    </xdr:from>
    <xdr:ext cx="429273" cy="398146"/>
    <xdr:sp macro="" textlink="">
      <xdr:nvSpPr>
        <xdr:cNvPr id="308" name="TextBox 307"/>
        <xdr:cNvSpPr txBox="1"/>
      </xdr:nvSpPr>
      <xdr:spPr>
        <a:xfrm>
          <a:off x="13554075" y="3467100"/>
          <a:ext cx="429273" cy="398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22</xdr:row>
      <xdr:rowOff>0</xdr:rowOff>
    </xdr:from>
    <xdr:ext cx="429273" cy="390526"/>
    <xdr:sp macro="" textlink="">
      <xdr:nvSpPr>
        <xdr:cNvPr id="309" name="TextBox 308"/>
        <xdr:cNvSpPr txBox="1"/>
      </xdr:nvSpPr>
      <xdr:spPr>
        <a:xfrm>
          <a:off x="135540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21</xdr:row>
      <xdr:rowOff>0</xdr:rowOff>
    </xdr:from>
    <xdr:ext cx="429273" cy="398146"/>
    <xdr:sp macro="" textlink="">
      <xdr:nvSpPr>
        <xdr:cNvPr id="310" name="TextBox 309"/>
        <xdr:cNvSpPr txBox="1"/>
      </xdr:nvSpPr>
      <xdr:spPr>
        <a:xfrm>
          <a:off x="12325350" y="3467100"/>
          <a:ext cx="429273" cy="398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22</xdr:row>
      <xdr:rowOff>0</xdr:rowOff>
    </xdr:from>
    <xdr:ext cx="429273" cy="390526"/>
    <xdr:sp macro="" textlink="">
      <xdr:nvSpPr>
        <xdr:cNvPr id="311" name="TextBox 310"/>
        <xdr:cNvSpPr txBox="1"/>
      </xdr:nvSpPr>
      <xdr:spPr>
        <a:xfrm>
          <a:off x="1232535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429273" cy="390526"/>
    <xdr:sp macro="" textlink="">
      <xdr:nvSpPr>
        <xdr:cNvPr id="312" name="TextBox 311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36</xdr:row>
      <xdr:rowOff>0</xdr:rowOff>
    </xdr:from>
    <xdr:ext cx="429273" cy="390526"/>
    <xdr:sp macro="" textlink="">
      <xdr:nvSpPr>
        <xdr:cNvPr id="313" name="TextBox 312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35</xdr:row>
      <xdr:rowOff>0</xdr:rowOff>
    </xdr:from>
    <xdr:ext cx="429273" cy="390526"/>
    <xdr:sp macro="" textlink="">
      <xdr:nvSpPr>
        <xdr:cNvPr id="314" name="TextBox 313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36</xdr:row>
      <xdr:rowOff>0</xdr:rowOff>
    </xdr:from>
    <xdr:ext cx="429273" cy="390526"/>
    <xdr:sp macro="" textlink="">
      <xdr:nvSpPr>
        <xdr:cNvPr id="315" name="TextBox 314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35</xdr:row>
      <xdr:rowOff>0</xdr:rowOff>
    </xdr:from>
    <xdr:ext cx="429273" cy="390526"/>
    <xdr:sp macro="" textlink="">
      <xdr:nvSpPr>
        <xdr:cNvPr id="316" name="TextBox 315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36</xdr:row>
      <xdr:rowOff>0</xdr:rowOff>
    </xdr:from>
    <xdr:ext cx="429273" cy="390526"/>
    <xdr:sp macro="" textlink="">
      <xdr:nvSpPr>
        <xdr:cNvPr id="317" name="TextBox 316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20</xdr:col>
      <xdr:colOff>0</xdr:colOff>
      <xdr:row>35</xdr:row>
      <xdr:rowOff>0</xdr:rowOff>
    </xdr:from>
    <xdr:ext cx="429273" cy="390526"/>
    <xdr:sp macro="" textlink="">
      <xdr:nvSpPr>
        <xdr:cNvPr id="318" name="TextBox 317"/>
        <xdr:cNvSpPr txBox="1"/>
      </xdr:nvSpPr>
      <xdr:spPr>
        <a:xfrm>
          <a:off x="1072515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20</xdr:col>
      <xdr:colOff>0</xdr:colOff>
      <xdr:row>36</xdr:row>
      <xdr:rowOff>0</xdr:rowOff>
    </xdr:from>
    <xdr:ext cx="429273" cy="390526"/>
    <xdr:sp macro="" textlink="">
      <xdr:nvSpPr>
        <xdr:cNvPr id="319" name="TextBox 318"/>
        <xdr:cNvSpPr txBox="1"/>
      </xdr:nvSpPr>
      <xdr:spPr>
        <a:xfrm>
          <a:off x="1072515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35</xdr:row>
      <xdr:rowOff>0</xdr:rowOff>
    </xdr:from>
    <xdr:ext cx="429273" cy="390526"/>
    <xdr:sp macro="" textlink="">
      <xdr:nvSpPr>
        <xdr:cNvPr id="320" name="TextBox 319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36</xdr:row>
      <xdr:rowOff>0</xdr:rowOff>
    </xdr:from>
    <xdr:ext cx="429273" cy="390526"/>
    <xdr:sp macro="" textlink="">
      <xdr:nvSpPr>
        <xdr:cNvPr id="321" name="TextBox 320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20</xdr:col>
      <xdr:colOff>0</xdr:colOff>
      <xdr:row>35</xdr:row>
      <xdr:rowOff>0</xdr:rowOff>
    </xdr:from>
    <xdr:ext cx="429273" cy="390526"/>
    <xdr:sp macro="" textlink="">
      <xdr:nvSpPr>
        <xdr:cNvPr id="322" name="TextBox 321"/>
        <xdr:cNvSpPr txBox="1"/>
      </xdr:nvSpPr>
      <xdr:spPr>
        <a:xfrm>
          <a:off x="1072515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20</xdr:col>
      <xdr:colOff>0</xdr:colOff>
      <xdr:row>36</xdr:row>
      <xdr:rowOff>0</xdr:rowOff>
    </xdr:from>
    <xdr:ext cx="429273" cy="390526"/>
    <xdr:sp macro="" textlink="">
      <xdr:nvSpPr>
        <xdr:cNvPr id="323" name="TextBox 322"/>
        <xdr:cNvSpPr txBox="1"/>
      </xdr:nvSpPr>
      <xdr:spPr>
        <a:xfrm>
          <a:off x="1072515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34</xdr:row>
      <xdr:rowOff>0</xdr:rowOff>
    </xdr:from>
    <xdr:ext cx="429273" cy="390526"/>
    <xdr:sp macro="" textlink="">
      <xdr:nvSpPr>
        <xdr:cNvPr id="324" name="TextBox 323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429273" cy="390526"/>
    <xdr:sp macro="" textlink="">
      <xdr:nvSpPr>
        <xdr:cNvPr id="325" name="TextBox 324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429273" cy="390526"/>
    <xdr:sp macro="" textlink="">
      <xdr:nvSpPr>
        <xdr:cNvPr id="326" name="TextBox 325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35</xdr:row>
      <xdr:rowOff>0</xdr:rowOff>
    </xdr:from>
    <xdr:ext cx="429273" cy="390526"/>
    <xdr:sp macro="" textlink="">
      <xdr:nvSpPr>
        <xdr:cNvPr id="327" name="TextBox 326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49</xdr:row>
      <xdr:rowOff>0</xdr:rowOff>
    </xdr:from>
    <xdr:ext cx="429273" cy="390526"/>
    <xdr:sp macro="" textlink="">
      <xdr:nvSpPr>
        <xdr:cNvPr id="328" name="TextBox 327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50</xdr:row>
      <xdr:rowOff>0</xdr:rowOff>
    </xdr:from>
    <xdr:ext cx="429273" cy="390526"/>
    <xdr:sp macro="" textlink="">
      <xdr:nvSpPr>
        <xdr:cNvPr id="329" name="TextBox 328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49</xdr:row>
      <xdr:rowOff>0</xdr:rowOff>
    </xdr:from>
    <xdr:ext cx="429273" cy="390526"/>
    <xdr:sp macro="" textlink="">
      <xdr:nvSpPr>
        <xdr:cNvPr id="330" name="TextBox 329"/>
        <xdr:cNvSpPr txBox="1"/>
      </xdr:nvSpPr>
      <xdr:spPr>
        <a:xfrm>
          <a:off x="11953875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23</xdr:col>
      <xdr:colOff>0</xdr:colOff>
      <xdr:row>50</xdr:row>
      <xdr:rowOff>0</xdr:rowOff>
    </xdr:from>
    <xdr:ext cx="429273" cy="390526"/>
    <xdr:sp macro="" textlink="">
      <xdr:nvSpPr>
        <xdr:cNvPr id="331" name="TextBox 330"/>
        <xdr:cNvSpPr txBox="1"/>
      </xdr:nvSpPr>
      <xdr:spPr>
        <a:xfrm>
          <a:off x="11953875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TSLO~1\AppData\Local\Temp\7zOC8DA07C8\5.&#1054;&#1090;&#1095;&#1077;&#1090;%20&#1089;&#1090;&#1086;&#1084;&#1072;&#1090;&#1086;&#1083;&#1086;&#1075;&#1086;&#1074;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информация о деятельности"/>
      <sheetName val="2 МТБ"/>
      <sheetName val="3 Охват стоматологической помощ"/>
      <sheetName val="4 терапия и детство ОМС (кол-в)"/>
      <sheetName val="5 Кач терапия и детство ОМС"/>
      <sheetName val="6 хирургия"/>
      <sheetName val="7 ортодонтия"/>
      <sheetName val="8 ортопедия платная"/>
      <sheetName val="9 рентгенология"/>
      <sheetName val="10 онкопатология"/>
      <sheetName val="11 кадровый состав"/>
      <sheetName val="Лист1"/>
    </sheetNames>
    <sheetDataSet>
      <sheetData sheetId="0" refreshError="1"/>
      <sheetData sheetId="1" refreshError="1"/>
      <sheetData sheetId="2" refreshError="1">
        <row r="10">
          <cell r="F10">
            <v>2884</v>
          </cell>
          <cell r="H10">
            <v>442</v>
          </cell>
          <cell r="J10">
            <v>9639</v>
          </cell>
          <cell r="N10">
            <v>1805</v>
          </cell>
          <cell r="P10">
            <v>1715</v>
          </cell>
          <cell r="T10">
            <v>315</v>
          </cell>
          <cell r="V10">
            <v>828</v>
          </cell>
          <cell r="Z10">
            <v>329</v>
          </cell>
          <cell r="AB10">
            <v>268</v>
          </cell>
          <cell r="AF10">
            <v>720</v>
          </cell>
          <cell r="AH10">
            <v>157</v>
          </cell>
        </row>
      </sheetData>
      <sheetData sheetId="3" refreshError="1">
        <row r="11">
          <cell r="H11">
            <v>288</v>
          </cell>
          <cell r="L11">
            <v>161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SJ58"/>
  <sheetViews>
    <sheetView zoomScale="80" zoomScaleNormal="80" workbookViewId="0">
      <pane xSplit="1" ySplit="9" topLeftCell="B43" activePane="bottomRight" state="frozen"/>
      <selection pane="topRight" activeCell="B1" sqref="B1"/>
      <selection pane="bottomLeft" activeCell="A10" sqref="A10"/>
      <selection pane="bottomRight" activeCell="Q10" sqref="Q10:R10"/>
    </sheetView>
  </sheetViews>
  <sheetFormatPr defaultColWidth="9.140625" defaultRowHeight="15" x14ac:dyDescent="0.25"/>
  <cols>
    <col min="1" max="1" width="4" style="15" customWidth="1"/>
    <col min="2" max="2" width="44" style="20" customWidth="1"/>
    <col min="3" max="3" width="8.7109375" style="15" customWidth="1"/>
    <col min="4" max="4" width="8" style="15" customWidth="1"/>
    <col min="5" max="5" width="7.85546875" style="15" customWidth="1"/>
    <col min="6" max="6" width="7.42578125" style="15" customWidth="1"/>
    <col min="7" max="7" width="7.85546875" style="15" customWidth="1"/>
    <col min="8" max="8" width="8.42578125" style="15" customWidth="1"/>
    <col min="9" max="9" width="8.28515625" style="15" customWidth="1"/>
    <col min="10" max="14" width="8.42578125" style="15" customWidth="1"/>
    <col min="15" max="16" width="6.42578125" style="15" customWidth="1"/>
    <col min="17" max="18" width="6.7109375" style="15" customWidth="1"/>
    <col min="19" max="22" width="6.85546875" style="15" customWidth="1"/>
    <col min="23" max="24" width="7.42578125" style="15" customWidth="1"/>
    <col min="25" max="26" width="7.140625" style="15" customWidth="1"/>
    <col min="27" max="27" width="9" style="15" customWidth="1"/>
    <col min="28" max="28" width="8.5703125" style="15" customWidth="1"/>
    <col min="29" max="29" width="7.28515625" style="15" hidden="1" customWidth="1"/>
    <col min="30" max="16384" width="9.140625" style="15"/>
  </cols>
  <sheetData>
    <row r="1" spans="1:1180" ht="15.75" x14ac:dyDescent="0.25">
      <c r="X1" s="324" t="s">
        <v>16</v>
      </c>
      <c r="Y1" s="324"/>
      <c r="Z1" s="324"/>
      <c r="AA1" s="324"/>
      <c r="AB1" s="324"/>
    </row>
    <row r="3" spans="1:1180" s="22" customFormat="1" ht="18.75" x14ac:dyDescent="0.3">
      <c r="A3" s="332" t="s">
        <v>21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2"/>
      <c r="AC3" s="332"/>
    </row>
    <row r="4" spans="1:1180" s="22" customFormat="1" ht="18.75" x14ac:dyDescent="0.3">
      <c r="A4" s="39"/>
      <c r="B4" s="39"/>
      <c r="C4" s="39"/>
      <c r="D4" s="39"/>
      <c r="E4" s="39"/>
      <c r="F4" s="39"/>
      <c r="G4" s="39"/>
      <c r="H4" s="39"/>
      <c r="I4" s="39"/>
      <c r="J4" s="39"/>
      <c r="K4" s="130"/>
      <c r="L4" s="130"/>
      <c r="M4" s="130"/>
      <c r="N4" s="130"/>
      <c r="O4" s="39"/>
      <c r="P4" s="39"/>
      <c r="Q4" s="39"/>
      <c r="R4" s="39"/>
      <c r="S4" s="39"/>
      <c r="T4" s="39"/>
      <c r="U4" s="125"/>
      <c r="V4" s="125"/>
      <c r="W4" s="39"/>
      <c r="X4" s="39"/>
      <c r="Y4" s="39"/>
      <c r="Z4" s="39"/>
      <c r="AA4" s="39"/>
      <c r="AB4" s="39"/>
      <c r="AC4" s="39"/>
    </row>
    <row r="5" spans="1:1180" s="21" customFormat="1" ht="52.5" customHeight="1" x14ac:dyDescent="0.25">
      <c r="A5" s="325" t="s">
        <v>23</v>
      </c>
      <c r="B5" s="327" t="s">
        <v>34</v>
      </c>
      <c r="C5" s="330" t="s">
        <v>81</v>
      </c>
      <c r="D5" s="330"/>
      <c r="E5" s="330"/>
      <c r="F5" s="330"/>
      <c r="G5" s="330"/>
      <c r="H5" s="330"/>
      <c r="I5" s="330"/>
      <c r="J5" s="330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112" t="s">
        <v>82</v>
      </c>
    </row>
    <row r="6" spans="1:1180" s="25" customFormat="1" ht="27.75" customHeight="1" x14ac:dyDescent="0.25">
      <c r="A6" s="326"/>
      <c r="B6" s="328"/>
      <c r="C6" s="319" t="s">
        <v>2</v>
      </c>
      <c r="D6" s="319"/>
      <c r="E6" s="319"/>
      <c r="F6" s="319"/>
      <c r="G6" s="318" t="s">
        <v>95</v>
      </c>
      <c r="H6" s="318"/>
      <c r="I6" s="318" t="s">
        <v>96</v>
      </c>
      <c r="J6" s="318"/>
      <c r="K6" s="318" t="s">
        <v>189</v>
      </c>
      <c r="L6" s="318"/>
      <c r="M6" s="320" t="s">
        <v>190</v>
      </c>
      <c r="N6" s="321"/>
      <c r="O6" s="319" t="s">
        <v>17</v>
      </c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 t="s">
        <v>55</v>
      </c>
    </row>
    <row r="7" spans="1:1180" s="25" customFormat="1" ht="54" customHeight="1" x14ac:dyDescent="0.25">
      <c r="A7" s="326"/>
      <c r="B7" s="328"/>
      <c r="C7" s="319" t="s">
        <v>1</v>
      </c>
      <c r="D7" s="319"/>
      <c r="E7" s="319" t="s">
        <v>98</v>
      </c>
      <c r="F7" s="319"/>
      <c r="G7" s="318"/>
      <c r="H7" s="318"/>
      <c r="I7" s="318"/>
      <c r="J7" s="318"/>
      <c r="K7" s="318"/>
      <c r="L7" s="318"/>
      <c r="M7" s="322"/>
      <c r="N7" s="323"/>
      <c r="O7" s="319" t="s">
        <v>18</v>
      </c>
      <c r="P7" s="319"/>
      <c r="Q7" s="319" t="s">
        <v>20</v>
      </c>
      <c r="R7" s="319"/>
      <c r="S7" s="319" t="s">
        <v>19</v>
      </c>
      <c r="T7" s="319"/>
      <c r="U7" s="316" t="s">
        <v>185</v>
      </c>
      <c r="V7" s="317"/>
      <c r="W7" s="319" t="s">
        <v>54</v>
      </c>
      <c r="X7" s="319"/>
      <c r="Y7" s="319" t="s">
        <v>86</v>
      </c>
      <c r="Z7" s="319"/>
      <c r="AA7" s="319" t="s">
        <v>97</v>
      </c>
      <c r="AB7" s="319"/>
      <c r="AC7" s="319"/>
    </row>
    <row r="8" spans="1:1180" s="20" customFormat="1" ht="22.5" customHeight="1" x14ac:dyDescent="0.25">
      <c r="A8" s="326"/>
      <c r="B8" s="329"/>
      <c r="C8" s="122">
        <v>2022</v>
      </c>
      <c r="D8" s="122">
        <v>2023</v>
      </c>
      <c r="E8" s="122">
        <v>2022</v>
      </c>
      <c r="F8" s="122">
        <v>2023</v>
      </c>
      <c r="G8" s="122">
        <v>2022</v>
      </c>
      <c r="H8" s="122">
        <v>2023</v>
      </c>
      <c r="I8" s="122">
        <v>2022</v>
      </c>
      <c r="J8" s="122">
        <v>2023</v>
      </c>
      <c r="K8" s="122">
        <v>2022</v>
      </c>
      <c r="L8" s="122">
        <v>2023</v>
      </c>
      <c r="M8" s="122">
        <v>2022</v>
      </c>
      <c r="N8" s="122">
        <v>2023</v>
      </c>
      <c r="O8" s="122">
        <v>2022</v>
      </c>
      <c r="P8" s="122">
        <v>2023</v>
      </c>
      <c r="Q8" s="122">
        <v>2022</v>
      </c>
      <c r="R8" s="122">
        <v>2023</v>
      </c>
      <c r="S8" s="122">
        <v>2022</v>
      </c>
      <c r="T8" s="122">
        <v>2023</v>
      </c>
      <c r="U8" s="122">
        <v>2022</v>
      </c>
      <c r="V8" s="122">
        <v>2023</v>
      </c>
      <c r="W8" s="122">
        <v>2022</v>
      </c>
      <c r="X8" s="122">
        <v>2023</v>
      </c>
      <c r="Y8" s="122">
        <v>2022</v>
      </c>
      <c r="Z8" s="122">
        <v>2023</v>
      </c>
      <c r="AA8" s="122">
        <v>2022</v>
      </c>
      <c r="AB8" s="122">
        <v>2023</v>
      </c>
      <c r="AC8" s="122">
        <v>2021</v>
      </c>
    </row>
    <row r="9" spans="1:1180" ht="14.25" customHeight="1" x14ac:dyDescent="0.25">
      <c r="A9" s="6">
        <v>1</v>
      </c>
      <c r="B9" s="5">
        <f>A9+1</f>
        <v>2</v>
      </c>
      <c r="C9" s="5">
        <f t="shared" ref="C9:AC9" si="0">B9+1</f>
        <v>3</v>
      </c>
      <c r="D9" s="5">
        <f t="shared" si="0"/>
        <v>4</v>
      </c>
      <c r="E9" s="5">
        <f t="shared" si="0"/>
        <v>5</v>
      </c>
      <c r="F9" s="5">
        <f t="shared" si="0"/>
        <v>6</v>
      </c>
      <c r="G9" s="5">
        <f t="shared" si="0"/>
        <v>7</v>
      </c>
      <c r="H9" s="5">
        <f t="shared" si="0"/>
        <v>8</v>
      </c>
      <c r="I9" s="5">
        <f t="shared" si="0"/>
        <v>9</v>
      </c>
      <c r="J9" s="26">
        <f t="shared" si="0"/>
        <v>10</v>
      </c>
      <c r="K9" s="26">
        <f t="shared" ref="K9" si="1">J9+1</f>
        <v>11</v>
      </c>
      <c r="L9" s="26">
        <f t="shared" ref="L9" si="2">K9+1</f>
        <v>12</v>
      </c>
      <c r="M9" s="26">
        <f t="shared" ref="M9" si="3">L9+1</f>
        <v>13</v>
      </c>
      <c r="N9" s="26">
        <f t="shared" ref="N9" si="4">M9+1</f>
        <v>14</v>
      </c>
      <c r="O9" s="26">
        <f t="shared" ref="O9" si="5">N9+1</f>
        <v>15</v>
      </c>
      <c r="P9" s="26">
        <f t="shared" ref="P9" si="6">O9+1</f>
        <v>16</v>
      </c>
      <c r="Q9" s="26">
        <f t="shared" ref="Q9" si="7">P9+1</f>
        <v>17</v>
      </c>
      <c r="R9" s="26">
        <f t="shared" ref="R9" si="8">Q9+1</f>
        <v>18</v>
      </c>
      <c r="S9" s="26">
        <f t="shared" ref="S9" si="9">R9+1</f>
        <v>19</v>
      </c>
      <c r="T9" s="26">
        <f t="shared" ref="T9" si="10">S9+1</f>
        <v>20</v>
      </c>
      <c r="U9" s="26">
        <f t="shared" ref="U9" si="11">T9+1</f>
        <v>21</v>
      </c>
      <c r="V9" s="26">
        <f t="shared" ref="V9" si="12">U9+1</f>
        <v>22</v>
      </c>
      <c r="W9" s="26">
        <f t="shared" ref="W9" si="13">V9+1</f>
        <v>23</v>
      </c>
      <c r="X9" s="26">
        <f t="shared" ref="X9" si="14">W9+1</f>
        <v>24</v>
      </c>
      <c r="Y9" s="26">
        <f t="shared" ref="Y9" si="15">X9+1</f>
        <v>25</v>
      </c>
      <c r="Z9" s="26">
        <f t="shared" ref="Z9" si="16">Y9+1</f>
        <v>26</v>
      </c>
      <c r="AA9" s="26">
        <f t="shared" ref="AA9" si="17">Z9+1</f>
        <v>27</v>
      </c>
      <c r="AB9" s="26">
        <f t="shared" ref="AB9" si="18">AA9+1</f>
        <v>28</v>
      </c>
      <c r="AC9" s="5">
        <f t="shared" si="0"/>
        <v>29</v>
      </c>
    </row>
    <row r="10" spans="1:1180" ht="16.5" customHeight="1" x14ac:dyDescent="0.25">
      <c r="A10" s="151">
        <v>1</v>
      </c>
      <c r="B10" s="206" t="s">
        <v>194</v>
      </c>
      <c r="C10" s="41">
        <v>1</v>
      </c>
      <c r="D10" s="41">
        <v>1</v>
      </c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131">
        <v>5</v>
      </c>
      <c r="P10" s="41">
        <v>5</v>
      </c>
      <c r="Q10" s="131">
        <v>10</v>
      </c>
      <c r="R10" s="131">
        <v>11</v>
      </c>
      <c r="S10" s="41">
        <v>2</v>
      </c>
      <c r="T10" s="244">
        <v>2</v>
      </c>
      <c r="U10" s="41"/>
      <c r="V10" s="41"/>
      <c r="W10" s="41"/>
      <c r="X10" s="41"/>
      <c r="Y10" s="41"/>
      <c r="Z10" s="41"/>
      <c r="AA10" s="41"/>
      <c r="AB10" s="41"/>
      <c r="AC10" s="145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</row>
    <row r="11" spans="1:1180" ht="30" x14ac:dyDescent="0.25">
      <c r="A11" s="40">
        <f>A10+1</f>
        <v>2</v>
      </c>
      <c r="B11" s="204" t="s">
        <v>196</v>
      </c>
      <c r="C11" s="41">
        <v>1</v>
      </c>
      <c r="D11" s="41">
        <v>1</v>
      </c>
      <c r="E11" s="41"/>
      <c r="F11" s="41"/>
      <c r="G11" s="41"/>
      <c r="H11" s="41"/>
      <c r="I11" s="177"/>
      <c r="J11" s="41"/>
      <c r="K11" s="41"/>
      <c r="L11" s="41"/>
      <c r="M11" s="41"/>
      <c r="N11" s="41"/>
      <c r="O11" s="137">
        <v>1</v>
      </c>
      <c r="P11" s="41"/>
      <c r="Q11" s="137">
        <v>28</v>
      </c>
      <c r="R11" s="41">
        <v>28</v>
      </c>
      <c r="S11" s="41">
        <v>6</v>
      </c>
      <c r="T11" s="41">
        <v>1</v>
      </c>
      <c r="U11" s="203"/>
      <c r="V11" s="203">
        <v>5</v>
      </c>
      <c r="W11" s="41"/>
      <c r="X11" s="41"/>
      <c r="Y11" s="41">
        <v>2</v>
      </c>
      <c r="Z11" s="41">
        <v>2</v>
      </c>
      <c r="AA11" s="41"/>
      <c r="AB11" s="41"/>
    </row>
    <row r="12" spans="1:1180" ht="30" x14ac:dyDescent="0.25">
      <c r="A12" s="40">
        <f t="shared" ref="A12:A22" si="19">A11+1</f>
        <v>3</v>
      </c>
      <c r="B12" s="179" t="s">
        <v>197</v>
      </c>
      <c r="C12" s="41">
        <v>1</v>
      </c>
      <c r="D12" s="41">
        <v>1</v>
      </c>
      <c r="E12" s="41"/>
      <c r="F12" s="41"/>
      <c r="G12" s="41"/>
      <c r="H12" s="41"/>
      <c r="I12" s="177"/>
      <c r="J12" s="41"/>
      <c r="K12" s="41"/>
      <c r="L12" s="41"/>
      <c r="M12" s="41"/>
      <c r="N12" s="41"/>
      <c r="O12" s="171"/>
      <c r="P12" s="41"/>
      <c r="Q12" s="171"/>
      <c r="R12" s="41"/>
      <c r="S12" s="41"/>
      <c r="T12" s="41"/>
      <c r="U12" s="41"/>
      <c r="V12" s="41"/>
      <c r="W12" s="41">
        <v>1</v>
      </c>
      <c r="X12" s="41">
        <v>1</v>
      </c>
      <c r="Y12" s="41">
        <v>2</v>
      </c>
      <c r="Z12" s="41">
        <v>2</v>
      </c>
      <c r="AA12" s="40"/>
      <c r="AB12" s="40"/>
    </row>
    <row r="13" spans="1:1180" ht="30" x14ac:dyDescent="0.25">
      <c r="A13" s="40">
        <f t="shared" si="19"/>
        <v>4</v>
      </c>
      <c r="B13" s="179" t="s">
        <v>198</v>
      </c>
      <c r="C13" s="41">
        <v>1</v>
      </c>
      <c r="D13" s="41">
        <v>1</v>
      </c>
      <c r="E13" s="41"/>
      <c r="F13" s="41"/>
      <c r="G13" s="41"/>
      <c r="H13" s="41"/>
      <c r="I13" s="177"/>
      <c r="J13" s="41"/>
      <c r="K13" s="41"/>
      <c r="L13" s="41"/>
      <c r="M13" s="41"/>
      <c r="N13" s="41"/>
      <c r="O13" s="137"/>
      <c r="P13" s="41"/>
      <c r="Q13" s="137">
        <v>15</v>
      </c>
      <c r="R13" s="41">
        <v>15</v>
      </c>
      <c r="S13" s="41">
        <v>1</v>
      </c>
      <c r="T13" s="41"/>
      <c r="U13" s="40"/>
      <c r="V13" s="40"/>
      <c r="W13" s="40"/>
      <c r="X13" s="40"/>
      <c r="Y13" s="40"/>
      <c r="Z13" s="40"/>
      <c r="AA13" s="40"/>
      <c r="AB13" s="40"/>
    </row>
    <row r="14" spans="1:1180" x14ac:dyDescent="0.25">
      <c r="A14" s="40">
        <f t="shared" si="19"/>
        <v>5</v>
      </c>
      <c r="B14" s="178" t="s">
        <v>199</v>
      </c>
      <c r="C14" s="41">
        <v>1</v>
      </c>
      <c r="D14" s="41">
        <v>1</v>
      </c>
      <c r="E14" s="41">
        <v>1</v>
      </c>
      <c r="F14" s="41">
        <v>1</v>
      </c>
      <c r="G14" s="41"/>
      <c r="H14" s="41"/>
      <c r="I14" s="177"/>
      <c r="J14" s="41"/>
      <c r="K14" s="41"/>
      <c r="L14" s="41"/>
      <c r="M14" s="41"/>
      <c r="N14" s="41"/>
      <c r="O14" s="263"/>
      <c r="P14" s="41"/>
      <c r="Q14" s="263">
        <v>23</v>
      </c>
      <c r="R14" s="41">
        <v>23</v>
      </c>
      <c r="S14" s="40"/>
      <c r="T14" s="40"/>
      <c r="U14" s="40"/>
      <c r="V14" s="40"/>
      <c r="W14" s="40"/>
      <c r="X14" s="40"/>
      <c r="Y14" s="40"/>
      <c r="Z14" s="40"/>
      <c r="AA14" s="40"/>
      <c r="AB14" s="40"/>
    </row>
    <row r="15" spans="1:1180" ht="30" x14ac:dyDescent="0.25">
      <c r="A15" s="40">
        <f t="shared" si="19"/>
        <v>6</v>
      </c>
      <c r="B15" s="179" t="s">
        <v>200</v>
      </c>
      <c r="C15" s="41">
        <v>1</v>
      </c>
      <c r="D15" s="41">
        <v>1</v>
      </c>
      <c r="E15" s="41"/>
      <c r="F15" s="41"/>
      <c r="G15" s="41"/>
      <c r="H15" s="41"/>
      <c r="I15" s="177"/>
      <c r="J15" s="41"/>
      <c r="K15" s="41"/>
      <c r="L15" s="41"/>
      <c r="M15" s="41"/>
      <c r="N15" s="41"/>
      <c r="O15" s="237"/>
      <c r="P15" s="41"/>
      <c r="Q15" s="237"/>
      <c r="R15" s="41"/>
      <c r="S15" s="41">
        <v>1</v>
      </c>
      <c r="T15" s="41">
        <v>1</v>
      </c>
      <c r="U15" s="41">
        <v>4</v>
      </c>
      <c r="V15" s="41">
        <v>4</v>
      </c>
      <c r="W15" s="41">
        <v>1</v>
      </c>
      <c r="X15" s="41">
        <v>1</v>
      </c>
      <c r="Y15" s="41">
        <v>2</v>
      </c>
      <c r="Z15" s="41">
        <v>2</v>
      </c>
      <c r="AA15" s="40"/>
      <c r="AB15" s="40"/>
    </row>
    <row r="16" spans="1:1180" ht="30" x14ac:dyDescent="0.25">
      <c r="A16" s="40">
        <f t="shared" si="19"/>
        <v>7</v>
      </c>
      <c r="B16" s="179" t="s">
        <v>201</v>
      </c>
      <c r="C16" s="41">
        <v>1</v>
      </c>
      <c r="D16" s="41">
        <v>1</v>
      </c>
      <c r="E16" s="41"/>
      <c r="F16" s="41"/>
      <c r="G16" s="41"/>
      <c r="H16" s="41"/>
      <c r="I16" s="177"/>
      <c r="J16" s="41"/>
      <c r="K16" s="41"/>
      <c r="L16" s="41"/>
      <c r="M16" s="41"/>
      <c r="N16" s="41"/>
      <c r="O16" s="137"/>
      <c r="P16" s="41"/>
      <c r="Q16" s="137">
        <v>6</v>
      </c>
      <c r="R16" s="41">
        <v>6</v>
      </c>
      <c r="S16" s="41"/>
      <c r="T16" s="41"/>
      <c r="U16" s="41"/>
      <c r="V16" s="41"/>
      <c r="W16" s="41">
        <v>1</v>
      </c>
      <c r="X16" s="41">
        <v>1</v>
      </c>
      <c r="Y16" s="41"/>
      <c r="Z16" s="41"/>
      <c r="AA16" s="41"/>
      <c r="AB16" s="40"/>
    </row>
    <row r="17" spans="1:29" ht="30" x14ac:dyDescent="0.25">
      <c r="A17" s="40">
        <f t="shared" si="19"/>
        <v>8</v>
      </c>
      <c r="B17" s="179" t="s">
        <v>202</v>
      </c>
      <c r="C17" s="41">
        <v>1</v>
      </c>
      <c r="D17" s="41">
        <v>1</v>
      </c>
      <c r="E17" s="41"/>
      <c r="F17" s="41"/>
      <c r="G17" s="41"/>
      <c r="H17" s="41"/>
      <c r="I17" s="177"/>
      <c r="J17" s="41"/>
      <c r="K17" s="41"/>
      <c r="L17" s="41"/>
      <c r="M17" s="41"/>
      <c r="N17" s="41"/>
      <c r="O17" s="137"/>
      <c r="P17" s="41"/>
      <c r="Q17" s="137">
        <v>6</v>
      </c>
      <c r="R17" s="41">
        <v>6</v>
      </c>
      <c r="S17" s="41"/>
      <c r="T17" s="40"/>
      <c r="U17" s="40"/>
      <c r="V17" s="40"/>
      <c r="W17" s="40"/>
      <c r="X17" s="40"/>
      <c r="Y17" s="40"/>
      <c r="Z17" s="40"/>
      <c r="AA17" s="40"/>
      <c r="AB17" s="40"/>
    </row>
    <row r="18" spans="1:29" ht="30" x14ac:dyDescent="0.25">
      <c r="A18" s="40">
        <f t="shared" si="19"/>
        <v>9</v>
      </c>
      <c r="B18" s="179" t="s">
        <v>203</v>
      </c>
      <c r="C18" s="41">
        <v>1</v>
      </c>
      <c r="D18" s="41">
        <v>1</v>
      </c>
      <c r="E18" s="41"/>
      <c r="F18" s="41"/>
      <c r="G18" s="41"/>
      <c r="H18" s="41"/>
      <c r="I18" s="177"/>
      <c r="J18" s="41"/>
      <c r="K18" s="41"/>
      <c r="L18" s="41"/>
      <c r="M18" s="41"/>
      <c r="N18" s="41"/>
      <c r="O18" s="137"/>
      <c r="P18" s="41"/>
      <c r="Q18" s="137">
        <v>7</v>
      </c>
      <c r="R18" s="41">
        <v>7</v>
      </c>
      <c r="S18" s="40"/>
      <c r="T18" s="40"/>
      <c r="U18" s="40"/>
      <c r="V18" s="40"/>
      <c r="W18" s="40"/>
      <c r="X18" s="40"/>
      <c r="Y18" s="40"/>
      <c r="Z18" s="40"/>
      <c r="AA18" s="40"/>
      <c r="AB18" s="40"/>
    </row>
    <row r="19" spans="1:29" ht="30" x14ac:dyDescent="0.25">
      <c r="A19" s="40">
        <f t="shared" si="19"/>
        <v>10</v>
      </c>
      <c r="B19" s="179" t="s">
        <v>204</v>
      </c>
      <c r="C19" s="41">
        <v>1</v>
      </c>
      <c r="D19" s="41">
        <v>1</v>
      </c>
      <c r="E19" s="41"/>
      <c r="F19" s="41"/>
      <c r="G19" s="41"/>
      <c r="H19" s="41"/>
      <c r="I19" s="177"/>
      <c r="J19" s="41"/>
      <c r="K19" s="41"/>
      <c r="L19" s="41"/>
      <c r="M19" s="41"/>
      <c r="N19" s="41"/>
      <c r="O19" s="137"/>
      <c r="P19" s="41"/>
      <c r="Q19" s="137">
        <v>6</v>
      </c>
      <c r="R19" s="41">
        <v>6</v>
      </c>
      <c r="S19" s="41"/>
      <c r="T19" s="41"/>
      <c r="U19" s="40"/>
      <c r="V19" s="40"/>
      <c r="W19" s="40"/>
      <c r="X19" s="40"/>
      <c r="Y19" s="40"/>
      <c r="Z19" s="40"/>
      <c r="AA19" s="40"/>
      <c r="AB19" s="40"/>
    </row>
    <row r="20" spans="1:29" ht="30" x14ac:dyDescent="0.25">
      <c r="A20" s="40">
        <f t="shared" si="19"/>
        <v>11</v>
      </c>
      <c r="B20" s="179" t="s">
        <v>205</v>
      </c>
      <c r="C20" s="41">
        <v>1</v>
      </c>
      <c r="D20" s="41">
        <v>1</v>
      </c>
      <c r="E20" s="41"/>
      <c r="F20" s="41"/>
      <c r="G20" s="41"/>
      <c r="H20" s="41"/>
      <c r="I20" s="177"/>
      <c r="J20" s="41"/>
      <c r="K20" s="41"/>
      <c r="L20" s="41"/>
      <c r="M20" s="41"/>
      <c r="N20" s="41"/>
      <c r="O20" s="236"/>
      <c r="P20" s="41"/>
      <c r="Q20" s="236">
        <v>6</v>
      </c>
      <c r="R20" s="41">
        <v>6</v>
      </c>
      <c r="S20" s="40"/>
      <c r="T20" s="40"/>
      <c r="U20" s="40"/>
      <c r="V20" s="40"/>
      <c r="W20" s="40"/>
      <c r="X20" s="40"/>
      <c r="Y20" s="40"/>
      <c r="Z20" s="40"/>
      <c r="AA20" s="40"/>
      <c r="AB20" s="40"/>
    </row>
    <row r="21" spans="1:29" ht="30" x14ac:dyDescent="0.25">
      <c r="A21" s="40">
        <f t="shared" si="19"/>
        <v>12</v>
      </c>
      <c r="B21" s="179" t="s">
        <v>206</v>
      </c>
      <c r="C21" s="41">
        <v>1</v>
      </c>
      <c r="D21" s="41">
        <v>1</v>
      </c>
      <c r="E21" s="41"/>
      <c r="F21" s="41"/>
      <c r="G21" s="41"/>
      <c r="H21" s="41"/>
      <c r="I21" s="177"/>
      <c r="J21" s="41"/>
      <c r="K21" s="41"/>
      <c r="L21" s="41"/>
      <c r="M21" s="41"/>
      <c r="N21" s="41"/>
      <c r="O21" s="271"/>
      <c r="P21" s="41"/>
      <c r="Q21" s="271">
        <v>6</v>
      </c>
      <c r="R21" s="41">
        <v>6</v>
      </c>
      <c r="S21" s="41"/>
      <c r="T21" s="41"/>
      <c r="U21" s="41"/>
      <c r="V21" s="41"/>
      <c r="W21" s="41"/>
      <c r="X21" s="41"/>
      <c r="Y21" s="40"/>
      <c r="Z21" s="40"/>
      <c r="AA21" s="40"/>
      <c r="AB21" s="40"/>
    </row>
    <row r="22" spans="1:29" ht="30" x14ac:dyDescent="0.25">
      <c r="A22" s="40">
        <f t="shared" si="19"/>
        <v>13</v>
      </c>
      <c r="B22" s="179" t="s">
        <v>207</v>
      </c>
      <c r="C22" s="41">
        <v>1</v>
      </c>
      <c r="D22" s="41">
        <v>1</v>
      </c>
      <c r="E22" s="41"/>
      <c r="F22" s="41"/>
      <c r="G22" s="41"/>
      <c r="H22" s="41"/>
      <c r="I22" s="177"/>
      <c r="J22" s="41"/>
      <c r="K22" s="41"/>
      <c r="L22" s="41"/>
      <c r="M22" s="41"/>
      <c r="N22" s="41"/>
      <c r="O22" s="137"/>
      <c r="P22" s="41"/>
      <c r="Q22" s="137">
        <v>1</v>
      </c>
      <c r="R22" s="41">
        <v>1</v>
      </c>
      <c r="S22" s="40"/>
      <c r="T22" s="40"/>
      <c r="U22" s="40"/>
      <c r="V22" s="40"/>
      <c r="W22" s="40"/>
      <c r="X22" s="40"/>
      <c r="Y22" s="40"/>
      <c r="Z22" s="40"/>
      <c r="AA22" s="40"/>
      <c r="AB22" s="40"/>
    </row>
    <row r="23" spans="1:29" x14ac:dyDescent="0.25">
      <c r="A23" s="149"/>
      <c r="B23" s="148" t="s">
        <v>208</v>
      </c>
      <c r="C23" s="153">
        <f>SUM(C10:C22)</f>
        <v>13</v>
      </c>
      <c r="D23" s="153">
        <f t="shared" ref="D23:AC23" si="20">SUM(D10:D22)</f>
        <v>13</v>
      </c>
      <c r="E23" s="153">
        <f t="shared" si="20"/>
        <v>1</v>
      </c>
      <c r="F23" s="153">
        <f t="shared" si="20"/>
        <v>1</v>
      </c>
      <c r="G23" s="153">
        <f t="shared" si="20"/>
        <v>0</v>
      </c>
      <c r="H23" s="153">
        <f t="shared" si="20"/>
        <v>0</v>
      </c>
      <c r="I23" s="153">
        <f t="shared" si="20"/>
        <v>0</v>
      </c>
      <c r="J23" s="153">
        <f t="shared" si="20"/>
        <v>0</v>
      </c>
      <c r="K23" s="153">
        <f t="shared" si="20"/>
        <v>0</v>
      </c>
      <c r="L23" s="153">
        <f t="shared" si="20"/>
        <v>0</v>
      </c>
      <c r="M23" s="153">
        <f t="shared" si="20"/>
        <v>0</v>
      </c>
      <c r="N23" s="153">
        <f t="shared" si="20"/>
        <v>0</v>
      </c>
      <c r="O23" s="153">
        <f t="shared" si="20"/>
        <v>6</v>
      </c>
      <c r="P23" s="153">
        <f t="shared" si="20"/>
        <v>5</v>
      </c>
      <c r="Q23" s="153">
        <f t="shared" si="20"/>
        <v>114</v>
      </c>
      <c r="R23" s="153">
        <f t="shared" si="20"/>
        <v>115</v>
      </c>
      <c r="S23" s="153">
        <f t="shared" si="20"/>
        <v>10</v>
      </c>
      <c r="T23" s="153">
        <f t="shared" si="20"/>
        <v>4</v>
      </c>
      <c r="U23" s="153">
        <f t="shared" si="20"/>
        <v>4</v>
      </c>
      <c r="V23" s="153">
        <f t="shared" si="20"/>
        <v>9</v>
      </c>
      <c r="W23" s="153">
        <f t="shared" si="20"/>
        <v>3</v>
      </c>
      <c r="X23" s="153">
        <f t="shared" si="20"/>
        <v>3</v>
      </c>
      <c r="Y23" s="153">
        <f t="shared" si="20"/>
        <v>6</v>
      </c>
      <c r="Z23" s="153">
        <f t="shared" si="20"/>
        <v>6</v>
      </c>
      <c r="AA23" s="153">
        <f t="shared" si="20"/>
        <v>0</v>
      </c>
      <c r="AB23" s="153">
        <f t="shared" si="20"/>
        <v>0</v>
      </c>
      <c r="AC23" s="153">
        <f t="shared" si="20"/>
        <v>0</v>
      </c>
    </row>
    <row r="24" spans="1:29" x14ac:dyDescent="0.25">
      <c r="A24" s="40">
        <v>14</v>
      </c>
      <c r="B24" s="178" t="s">
        <v>209</v>
      </c>
      <c r="C24" s="278"/>
      <c r="D24" s="278"/>
      <c r="E24" s="278"/>
      <c r="F24" s="278"/>
      <c r="G24" s="278"/>
      <c r="H24" s="278"/>
      <c r="I24" s="279">
        <v>1</v>
      </c>
      <c r="J24" s="278">
        <v>1</v>
      </c>
      <c r="K24" s="280"/>
      <c r="L24" s="278"/>
      <c r="M24" s="280"/>
      <c r="N24" s="278"/>
      <c r="O24" s="278"/>
      <c r="P24" s="278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</row>
    <row r="25" spans="1:29" x14ac:dyDescent="0.25">
      <c r="A25" s="40">
        <f>A24+1</f>
        <v>15</v>
      </c>
      <c r="B25" s="179" t="s">
        <v>210</v>
      </c>
      <c r="C25" s="41"/>
      <c r="D25" s="41"/>
      <c r="E25" s="41"/>
      <c r="F25" s="41"/>
      <c r="G25" s="41">
        <v>1</v>
      </c>
      <c r="H25" s="41">
        <v>1</v>
      </c>
      <c r="I25" s="177"/>
      <c r="J25" s="41"/>
      <c r="K25" s="41"/>
      <c r="L25" s="41"/>
      <c r="M25" s="41"/>
      <c r="N25" s="41"/>
      <c r="O25" s="137">
        <v>2</v>
      </c>
      <c r="P25" s="41">
        <v>2</v>
      </c>
      <c r="Q25" s="137">
        <v>2</v>
      </c>
      <c r="R25" s="41">
        <v>2</v>
      </c>
      <c r="S25" s="41"/>
      <c r="T25" s="40"/>
      <c r="U25" s="40"/>
      <c r="V25" s="40"/>
      <c r="W25" s="40"/>
      <c r="X25" s="40"/>
      <c r="Y25" s="40"/>
      <c r="Z25" s="40"/>
      <c r="AA25" s="40"/>
      <c r="AB25" s="40"/>
    </row>
    <row r="26" spans="1:29" x14ac:dyDescent="0.25">
      <c r="A26" s="40">
        <f t="shared" ref="A26:A56" si="21">A25+1</f>
        <v>16</v>
      </c>
      <c r="B26" s="178" t="s">
        <v>211</v>
      </c>
      <c r="C26" s="41"/>
      <c r="D26" s="41"/>
      <c r="E26" s="41"/>
      <c r="F26" s="41"/>
      <c r="G26" s="41">
        <v>1</v>
      </c>
      <c r="H26" s="41">
        <v>1</v>
      </c>
      <c r="I26" s="177"/>
      <c r="J26" s="41"/>
      <c r="K26" s="41"/>
      <c r="L26" s="41"/>
      <c r="M26" s="41"/>
      <c r="N26" s="41"/>
      <c r="O26" s="137"/>
      <c r="P26" s="41"/>
      <c r="Q26" s="137">
        <v>7</v>
      </c>
      <c r="R26" s="41">
        <v>7</v>
      </c>
      <c r="S26" s="41"/>
      <c r="T26" s="41"/>
      <c r="U26" s="41"/>
      <c r="V26" s="41"/>
      <c r="W26" s="41"/>
      <c r="X26" s="41"/>
      <c r="Y26" s="41">
        <v>1</v>
      </c>
      <c r="Z26" s="41">
        <v>1</v>
      </c>
      <c r="AA26" s="41"/>
      <c r="AB26" s="40"/>
    </row>
    <row r="27" spans="1:29" x14ac:dyDescent="0.25">
      <c r="A27" s="40">
        <f t="shared" si="21"/>
        <v>17</v>
      </c>
      <c r="B27" s="178" t="s">
        <v>212</v>
      </c>
      <c r="C27" s="41"/>
      <c r="D27" s="41"/>
      <c r="E27" s="41"/>
      <c r="F27" s="41"/>
      <c r="G27" s="41">
        <v>1</v>
      </c>
      <c r="H27" s="41">
        <v>1</v>
      </c>
      <c r="I27" s="177"/>
      <c r="J27" s="41"/>
      <c r="K27" s="137"/>
      <c r="L27" s="41"/>
      <c r="M27" s="41">
        <v>2</v>
      </c>
      <c r="N27" s="41">
        <v>2</v>
      </c>
      <c r="O27" s="41"/>
      <c r="P27" s="41"/>
      <c r="Q27" s="41">
        <v>2</v>
      </c>
      <c r="R27" s="41">
        <v>2</v>
      </c>
      <c r="S27" s="41"/>
      <c r="T27" s="41"/>
      <c r="U27" s="41"/>
      <c r="V27" s="41"/>
      <c r="W27" s="41"/>
      <c r="X27" s="41"/>
      <c r="Y27" s="40"/>
      <c r="Z27" s="40"/>
      <c r="AA27" s="40"/>
      <c r="AB27" s="40"/>
    </row>
    <row r="28" spans="1:29" x14ac:dyDescent="0.25">
      <c r="A28" s="40">
        <f t="shared" si="21"/>
        <v>18</v>
      </c>
      <c r="B28" s="178" t="s">
        <v>213</v>
      </c>
      <c r="C28" s="41"/>
      <c r="D28" s="41"/>
      <c r="E28" s="41"/>
      <c r="F28" s="41"/>
      <c r="G28" s="41">
        <v>1</v>
      </c>
      <c r="H28" s="41">
        <v>1</v>
      </c>
      <c r="I28" s="177"/>
      <c r="J28" s="41"/>
      <c r="K28" s="41"/>
      <c r="L28" s="41"/>
      <c r="M28" s="41"/>
      <c r="N28" s="41"/>
      <c r="O28" s="137"/>
      <c r="P28" s="41"/>
      <c r="Q28" s="137">
        <v>4</v>
      </c>
      <c r="R28" s="41">
        <v>4</v>
      </c>
      <c r="S28" s="41"/>
      <c r="T28" s="40"/>
      <c r="U28" s="40"/>
      <c r="V28" s="40"/>
      <c r="W28" s="40"/>
      <c r="X28" s="40"/>
      <c r="Y28" s="40"/>
      <c r="Z28" s="40"/>
      <c r="AA28" s="40"/>
      <c r="AB28" s="40"/>
    </row>
    <row r="29" spans="1:29" x14ac:dyDescent="0.25">
      <c r="A29" s="40">
        <f t="shared" si="21"/>
        <v>19</v>
      </c>
      <c r="B29" s="178" t="s">
        <v>214</v>
      </c>
      <c r="C29" s="41"/>
      <c r="D29" s="41"/>
      <c r="E29" s="41"/>
      <c r="F29" s="41"/>
      <c r="G29" s="41"/>
      <c r="H29" s="41"/>
      <c r="I29" s="177">
        <v>1</v>
      </c>
      <c r="J29" s="41">
        <v>1</v>
      </c>
      <c r="K29" s="41"/>
      <c r="L29" s="41"/>
      <c r="M29" s="41"/>
      <c r="N29" s="41"/>
      <c r="O29" s="223"/>
      <c r="P29" s="41"/>
      <c r="Q29" s="223">
        <v>5</v>
      </c>
      <c r="R29" s="41">
        <v>5</v>
      </c>
      <c r="S29" s="41"/>
      <c r="T29" s="41"/>
      <c r="U29" s="41">
        <v>1</v>
      </c>
      <c r="V29" s="41">
        <v>1</v>
      </c>
      <c r="W29" s="41"/>
      <c r="X29" s="41"/>
      <c r="Y29" s="40"/>
      <c r="Z29" s="40"/>
      <c r="AA29" s="40"/>
      <c r="AB29" s="40"/>
    </row>
    <row r="30" spans="1:29" x14ac:dyDescent="0.25">
      <c r="A30" s="40">
        <f t="shared" si="21"/>
        <v>20</v>
      </c>
      <c r="B30" s="178" t="s">
        <v>215</v>
      </c>
      <c r="C30" s="41"/>
      <c r="D30" s="41"/>
      <c r="E30" s="41"/>
      <c r="F30" s="41"/>
      <c r="G30" s="41"/>
      <c r="H30" s="41"/>
      <c r="I30" s="41">
        <v>13</v>
      </c>
      <c r="J30" s="41">
        <v>13</v>
      </c>
      <c r="K30" s="41"/>
      <c r="L30" s="41"/>
      <c r="M30" s="41"/>
      <c r="N30" s="41"/>
      <c r="O30" s="237"/>
      <c r="P30" s="41"/>
      <c r="Q30" s="237">
        <v>1</v>
      </c>
      <c r="R30" s="41">
        <v>1</v>
      </c>
      <c r="S30" s="40"/>
      <c r="T30" s="40"/>
      <c r="U30" s="40"/>
      <c r="V30" s="40"/>
      <c r="W30" s="40"/>
      <c r="X30" s="40"/>
      <c r="Y30" s="40"/>
      <c r="Z30" s="40"/>
      <c r="AA30" s="40"/>
      <c r="AB30" s="40"/>
    </row>
    <row r="31" spans="1:29" x14ac:dyDescent="0.25">
      <c r="A31" s="40">
        <f t="shared" si="21"/>
        <v>21</v>
      </c>
      <c r="B31" s="178" t="s">
        <v>216</v>
      </c>
      <c r="C31" s="41"/>
      <c r="D31" s="41"/>
      <c r="E31" s="41"/>
      <c r="F31" s="41"/>
      <c r="G31" s="41">
        <v>1</v>
      </c>
      <c r="H31" s="41">
        <v>1</v>
      </c>
      <c r="I31" s="177"/>
      <c r="J31" s="41"/>
      <c r="K31" s="41"/>
      <c r="L31" s="41"/>
      <c r="M31" s="41"/>
      <c r="N31" s="41"/>
      <c r="O31" s="137"/>
      <c r="P31" s="41"/>
      <c r="Q31" s="137">
        <v>3</v>
      </c>
      <c r="R31" s="41">
        <v>3</v>
      </c>
      <c r="S31" s="41"/>
      <c r="T31" s="41"/>
      <c r="U31" s="41"/>
      <c r="V31" s="41"/>
      <c r="W31" s="40"/>
      <c r="X31" s="40"/>
      <c r="Y31" s="40"/>
      <c r="Z31" s="40"/>
      <c r="AA31" s="40"/>
      <c r="AB31" s="40"/>
    </row>
    <row r="32" spans="1:29" x14ac:dyDescent="0.25">
      <c r="A32" s="40">
        <f t="shared" si="21"/>
        <v>22</v>
      </c>
      <c r="B32" s="178" t="s">
        <v>217</v>
      </c>
      <c r="C32" s="41"/>
      <c r="D32" s="41"/>
      <c r="E32" s="41"/>
      <c r="F32" s="41"/>
      <c r="G32" s="41">
        <v>1</v>
      </c>
      <c r="H32" s="41">
        <v>1</v>
      </c>
      <c r="I32" s="177"/>
      <c r="J32" s="41"/>
      <c r="K32" s="41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1:28" x14ac:dyDescent="0.25">
      <c r="A33" s="40">
        <f t="shared" si="21"/>
        <v>23</v>
      </c>
      <c r="B33" s="178" t="s">
        <v>218</v>
      </c>
      <c r="C33" s="41"/>
      <c r="D33" s="41"/>
      <c r="E33" s="41"/>
      <c r="F33" s="41"/>
      <c r="G33" s="41">
        <v>1</v>
      </c>
      <c r="H33" s="41">
        <v>1</v>
      </c>
      <c r="I33" s="177"/>
      <c r="J33" s="41"/>
      <c r="K33" s="41"/>
      <c r="L33" s="41"/>
      <c r="M33" s="41"/>
      <c r="N33" s="41"/>
      <c r="O33" s="137"/>
      <c r="P33" s="41"/>
      <c r="Q33" s="137">
        <v>7</v>
      </c>
      <c r="R33" s="41">
        <v>7</v>
      </c>
      <c r="S33" s="41"/>
      <c r="T33" s="41"/>
      <c r="U33" s="41"/>
      <c r="V33" s="40"/>
      <c r="W33" s="40"/>
      <c r="X33" s="40"/>
      <c r="Y33" s="40"/>
      <c r="Z33" s="40"/>
      <c r="AA33" s="40"/>
      <c r="AB33" s="40"/>
    </row>
    <row r="34" spans="1:28" x14ac:dyDescent="0.25">
      <c r="A34" s="40">
        <f t="shared" si="21"/>
        <v>24</v>
      </c>
      <c r="B34" s="179" t="s">
        <v>219</v>
      </c>
      <c r="C34" s="41"/>
      <c r="D34" s="41"/>
      <c r="E34" s="41"/>
      <c r="F34" s="41"/>
      <c r="G34" s="41"/>
      <c r="H34" s="41"/>
      <c r="I34" s="177">
        <v>1</v>
      </c>
      <c r="J34" s="41">
        <v>1</v>
      </c>
      <c r="K34" s="41"/>
      <c r="L34" s="41"/>
      <c r="M34" s="41"/>
      <c r="N34" s="41"/>
      <c r="O34" s="271"/>
      <c r="P34" s="41"/>
      <c r="Q34" s="271">
        <v>3</v>
      </c>
      <c r="R34" s="41">
        <v>3</v>
      </c>
      <c r="S34" s="41"/>
      <c r="T34" s="40"/>
      <c r="U34" s="40"/>
      <c r="V34" s="40"/>
      <c r="W34" s="40"/>
      <c r="X34" s="40"/>
      <c r="Y34" s="40"/>
      <c r="Z34" s="40"/>
      <c r="AA34" s="40"/>
      <c r="AB34" s="40"/>
    </row>
    <row r="35" spans="1:28" x14ac:dyDescent="0.25">
      <c r="A35" s="40">
        <f t="shared" si="21"/>
        <v>25</v>
      </c>
      <c r="B35" s="178" t="s">
        <v>220</v>
      </c>
      <c r="C35" s="41"/>
      <c r="D35" s="41"/>
      <c r="E35" s="41"/>
      <c r="F35" s="41"/>
      <c r="G35" s="41"/>
      <c r="H35" s="41"/>
      <c r="I35" s="177">
        <v>1</v>
      </c>
      <c r="J35" s="41">
        <v>1</v>
      </c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</row>
    <row r="36" spans="1:28" x14ac:dyDescent="0.25">
      <c r="A36" s="40">
        <f t="shared" si="21"/>
        <v>26</v>
      </c>
      <c r="B36" s="178" t="s">
        <v>221</v>
      </c>
      <c r="C36" s="41"/>
      <c r="D36" s="41"/>
      <c r="E36" s="41"/>
      <c r="F36" s="41"/>
      <c r="G36" s="41"/>
      <c r="H36" s="41"/>
      <c r="I36" s="200">
        <v>6</v>
      </c>
      <c r="J36" s="137">
        <v>6</v>
      </c>
      <c r="K36" s="41"/>
      <c r="L36" s="41"/>
      <c r="M36" s="41"/>
      <c r="N36" s="41"/>
      <c r="O36" s="137"/>
      <c r="P36" s="41"/>
      <c r="Q36" s="137">
        <v>1</v>
      </c>
      <c r="R36" s="41">
        <v>1</v>
      </c>
      <c r="S36" s="41"/>
      <c r="T36" s="41"/>
      <c r="U36" s="41"/>
      <c r="V36" s="41"/>
      <c r="W36" s="41"/>
      <c r="X36" s="41"/>
      <c r="Y36" s="41"/>
      <c r="Z36" s="41"/>
      <c r="AA36" s="41"/>
      <c r="AB36" s="40"/>
    </row>
    <row r="37" spans="1:28" ht="30" x14ac:dyDescent="0.25">
      <c r="A37" s="40">
        <f t="shared" si="21"/>
        <v>27</v>
      </c>
      <c r="B37" s="179" t="s">
        <v>222</v>
      </c>
      <c r="C37" s="41"/>
      <c r="D37" s="41"/>
      <c r="E37" s="41"/>
      <c r="F37" s="41"/>
      <c r="G37" s="41">
        <v>1</v>
      </c>
      <c r="H37" s="41">
        <v>1</v>
      </c>
      <c r="I37" s="177"/>
      <c r="J37" s="41"/>
      <c r="K37" s="41"/>
      <c r="L37" s="41"/>
      <c r="M37" s="41"/>
      <c r="N37" s="41"/>
      <c r="O37" s="137"/>
      <c r="P37" s="41"/>
      <c r="Q37" s="137">
        <v>1</v>
      </c>
      <c r="R37" s="41">
        <v>1</v>
      </c>
      <c r="S37" s="41"/>
      <c r="T37" s="41"/>
      <c r="U37" s="41"/>
      <c r="V37" s="41"/>
      <c r="W37" s="40"/>
      <c r="X37" s="40"/>
      <c r="Y37" s="40"/>
      <c r="Z37" s="40"/>
      <c r="AA37" s="40"/>
      <c r="AB37" s="40"/>
    </row>
    <row r="38" spans="1:28" x14ac:dyDescent="0.25">
      <c r="A38" s="40">
        <f t="shared" si="21"/>
        <v>28</v>
      </c>
      <c r="B38" s="178" t="s">
        <v>223</v>
      </c>
      <c r="C38" s="41"/>
      <c r="D38" s="41"/>
      <c r="E38" s="41"/>
      <c r="F38" s="41"/>
      <c r="G38" s="41"/>
      <c r="H38" s="41"/>
      <c r="I38" s="177">
        <v>1</v>
      </c>
      <c r="J38" s="41">
        <v>1</v>
      </c>
      <c r="K38" s="41"/>
      <c r="L38" s="41"/>
      <c r="M38" s="41"/>
      <c r="N38" s="41"/>
      <c r="O38" s="137"/>
      <c r="P38" s="41"/>
      <c r="Q38" s="137"/>
      <c r="R38" s="41"/>
      <c r="S38" s="41"/>
      <c r="T38" s="40"/>
      <c r="U38" s="40"/>
      <c r="V38" s="40"/>
      <c r="W38" s="40"/>
      <c r="X38" s="40"/>
      <c r="Y38" s="40"/>
      <c r="Z38" s="40"/>
      <c r="AA38" s="40"/>
      <c r="AB38" s="40"/>
    </row>
    <row r="39" spans="1:28" x14ac:dyDescent="0.25">
      <c r="A39" s="40">
        <f t="shared" si="21"/>
        <v>29</v>
      </c>
      <c r="B39" s="178" t="s">
        <v>224</v>
      </c>
      <c r="C39" s="41"/>
      <c r="D39" s="41"/>
      <c r="E39" s="41"/>
      <c r="F39" s="41"/>
      <c r="G39" s="41">
        <v>1</v>
      </c>
      <c r="H39" s="41">
        <v>1</v>
      </c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</row>
    <row r="40" spans="1:28" x14ac:dyDescent="0.25">
      <c r="A40" s="40">
        <f t="shared" si="21"/>
        <v>30</v>
      </c>
      <c r="B40" s="178" t="s">
        <v>225</v>
      </c>
      <c r="C40" s="41"/>
      <c r="D40" s="41"/>
      <c r="E40" s="41"/>
      <c r="F40" s="41"/>
      <c r="G40" s="41"/>
      <c r="H40" s="41"/>
      <c r="I40" s="177">
        <v>1</v>
      </c>
      <c r="J40" s="41">
        <v>1</v>
      </c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</row>
    <row r="41" spans="1:28" x14ac:dyDescent="0.25">
      <c r="A41" s="40">
        <f t="shared" si="21"/>
        <v>31</v>
      </c>
      <c r="B41" s="178" t="s">
        <v>226</v>
      </c>
      <c r="C41" s="41"/>
      <c r="D41" s="41"/>
      <c r="E41" s="41"/>
      <c r="F41" s="41"/>
      <c r="G41" s="41"/>
      <c r="H41" s="41"/>
      <c r="I41" s="177"/>
      <c r="J41" s="41"/>
      <c r="K41" s="41">
        <v>1</v>
      </c>
      <c r="L41" s="41">
        <v>1</v>
      </c>
      <c r="M41" s="41"/>
      <c r="N41" s="41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</row>
    <row r="42" spans="1:28" ht="30" x14ac:dyDescent="0.25">
      <c r="A42" s="40">
        <f t="shared" si="21"/>
        <v>32</v>
      </c>
      <c r="B42" s="179" t="s">
        <v>227</v>
      </c>
      <c r="C42" s="191"/>
      <c r="D42" s="191"/>
      <c r="E42" s="191"/>
      <c r="F42" s="191"/>
      <c r="G42" s="191"/>
      <c r="H42" s="191"/>
      <c r="I42" s="192"/>
      <c r="J42" s="191"/>
      <c r="K42" s="191">
        <v>1</v>
      </c>
      <c r="L42" s="191">
        <v>1</v>
      </c>
      <c r="M42" s="191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</row>
    <row r="43" spans="1:28" ht="30" x14ac:dyDescent="0.25">
      <c r="A43" s="40">
        <f t="shared" si="21"/>
        <v>33</v>
      </c>
      <c r="B43" s="179" t="s">
        <v>228</v>
      </c>
      <c r="C43" s="41"/>
      <c r="D43" s="41"/>
      <c r="E43" s="41"/>
      <c r="F43" s="41"/>
      <c r="G43" s="41"/>
      <c r="H43" s="41"/>
      <c r="I43" s="177"/>
      <c r="J43" s="41"/>
      <c r="K43" s="41">
        <v>1</v>
      </c>
      <c r="L43" s="41">
        <v>1</v>
      </c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</row>
    <row r="44" spans="1:28" x14ac:dyDescent="0.25">
      <c r="A44" s="40">
        <f t="shared" si="21"/>
        <v>34</v>
      </c>
      <c r="B44" s="178" t="s">
        <v>229</v>
      </c>
      <c r="C44" s="41"/>
      <c r="D44" s="41"/>
      <c r="E44" s="41"/>
      <c r="F44" s="41"/>
      <c r="G44" s="41">
        <v>1</v>
      </c>
      <c r="H44" s="41">
        <v>1</v>
      </c>
      <c r="I44" s="177"/>
      <c r="J44" s="41"/>
      <c r="K44" s="41"/>
      <c r="L44" s="41"/>
      <c r="M44" s="41"/>
      <c r="N44" s="41"/>
      <c r="O44" s="137"/>
      <c r="P44" s="41"/>
      <c r="Q44" s="137">
        <v>1</v>
      </c>
      <c r="R44" s="41">
        <v>1</v>
      </c>
      <c r="S44" s="40"/>
      <c r="T44" s="40"/>
      <c r="U44" s="40"/>
      <c r="V44" s="40"/>
      <c r="W44" s="40"/>
      <c r="X44" s="40"/>
      <c r="Y44" s="40"/>
      <c r="Z44" s="40"/>
      <c r="AA44" s="40"/>
      <c r="AB44" s="40"/>
    </row>
    <row r="45" spans="1:28" x14ac:dyDescent="0.25">
      <c r="A45" s="40">
        <f t="shared" si="21"/>
        <v>35</v>
      </c>
      <c r="B45" s="178" t="s">
        <v>230</v>
      </c>
      <c r="C45" s="41"/>
      <c r="D45" s="41"/>
      <c r="E45" s="41"/>
      <c r="F45" s="41"/>
      <c r="G45" s="41">
        <v>1</v>
      </c>
      <c r="H45" s="41">
        <v>1</v>
      </c>
      <c r="I45" s="177"/>
      <c r="J45" s="41"/>
      <c r="K45" s="41"/>
      <c r="L45" s="41"/>
      <c r="M45" s="41"/>
      <c r="N45" s="41"/>
      <c r="O45" s="137"/>
      <c r="P45" s="41"/>
      <c r="Q45" s="137">
        <v>2</v>
      </c>
      <c r="R45" s="41">
        <v>2</v>
      </c>
      <c r="S45" s="40"/>
      <c r="T45" s="40"/>
      <c r="U45" s="40"/>
      <c r="V45" s="40"/>
      <c r="W45" s="40"/>
      <c r="X45" s="40"/>
      <c r="Y45" s="40"/>
      <c r="Z45" s="40"/>
      <c r="AA45" s="40"/>
      <c r="AB45" s="40"/>
    </row>
    <row r="46" spans="1:28" x14ac:dyDescent="0.25">
      <c r="A46" s="40">
        <f t="shared" si="21"/>
        <v>36</v>
      </c>
      <c r="B46" s="178" t="s">
        <v>231</v>
      </c>
      <c r="C46" s="41"/>
      <c r="D46" s="41"/>
      <c r="E46" s="41"/>
      <c r="F46" s="41"/>
      <c r="G46" s="41"/>
      <c r="H46" s="41"/>
      <c r="I46" s="177">
        <v>1</v>
      </c>
      <c r="J46" s="41">
        <v>1</v>
      </c>
      <c r="K46" s="41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</row>
    <row r="47" spans="1:28" x14ac:dyDescent="0.25">
      <c r="A47" s="40">
        <f t="shared" si="21"/>
        <v>37</v>
      </c>
      <c r="B47" s="178" t="s">
        <v>232</v>
      </c>
      <c r="C47" s="41"/>
      <c r="D47" s="41"/>
      <c r="E47" s="41"/>
      <c r="F47" s="41"/>
      <c r="G47" s="41">
        <v>1</v>
      </c>
      <c r="H47" s="41">
        <v>1</v>
      </c>
      <c r="I47" s="177"/>
      <c r="J47" s="41"/>
      <c r="K47" s="217"/>
      <c r="L47" s="41"/>
      <c r="M47" s="217"/>
      <c r="N47" s="41"/>
      <c r="O47" s="41"/>
      <c r="P47" s="41"/>
      <c r="Q47" s="41">
        <v>2</v>
      </c>
      <c r="R47" s="41">
        <v>2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</row>
    <row r="48" spans="1:28" x14ac:dyDescent="0.25">
      <c r="A48" s="40">
        <f t="shared" si="21"/>
        <v>38</v>
      </c>
      <c r="B48" s="178" t="s">
        <v>233</v>
      </c>
      <c r="C48" s="41"/>
      <c r="D48" s="41"/>
      <c r="E48" s="41"/>
      <c r="F48" s="41"/>
      <c r="G48" s="41"/>
      <c r="H48" s="41"/>
      <c r="I48" s="177">
        <v>1</v>
      </c>
      <c r="J48" s="41">
        <v>1</v>
      </c>
      <c r="K48" s="41"/>
      <c r="L48" s="41"/>
      <c r="M48" s="41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</row>
    <row r="49" spans="1:29" ht="30" x14ac:dyDescent="0.25">
      <c r="A49" s="40">
        <f t="shared" si="21"/>
        <v>39</v>
      </c>
      <c r="B49" s="179" t="s">
        <v>234</v>
      </c>
      <c r="C49" s="41"/>
      <c r="D49" s="41"/>
      <c r="E49" s="41"/>
      <c r="F49" s="41"/>
      <c r="G49" s="41"/>
      <c r="H49" s="41"/>
      <c r="I49" s="177">
        <v>1</v>
      </c>
      <c r="J49" s="41">
        <v>1</v>
      </c>
      <c r="K49" s="41"/>
      <c r="L49" s="41"/>
      <c r="M49" s="41"/>
      <c r="N49" s="41"/>
      <c r="O49" s="299"/>
      <c r="P49" s="41"/>
      <c r="Q49" s="299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</row>
    <row r="50" spans="1:29" x14ac:dyDescent="0.25">
      <c r="A50" s="40">
        <f t="shared" si="21"/>
        <v>40</v>
      </c>
      <c r="B50" s="178" t="s">
        <v>235</v>
      </c>
      <c r="C50" s="41"/>
      <c r="D50" s="41"/>
      <c r="E50" s="41"/>
      <c r="F50" s="41"/>
      <c r="G50" s="41"/>
      <c r="H50" s="41"/>
      <c r="I50" s="177"/>
      <c r="J50" s="41"/>
      <c r="K50" s="41"/>
      <c r="L50" s="41"/>
      <c r="M50" s="41">
        <v>2</v>
      </c>
      <c r="N50" s="41">
        <v>2</v>
      </c>
      <c r="O50" s="137"/>
      <c r="P50" s="41"/>
      <c r="Q50" s="137">
        <v>2</v>
      </c>
      <c r="R50" s="41">
        <v>2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</row>
    <row r="51" spans="1:29" ht="30" x14ac:dyDescent="0.25">
      <c r="A51" s="40">
        <f t="shared" si="21"/>
        <v>41</v>
      </c>
      <c r="B51" s="179" t="s">
        <v>236</v>
      </c>
      <c r="C51" s="41"/>
      <c r="D51" s="41"/>
      <c r="E51" s="41"/>
      <c r="F51" s="41"/>
      <c r="G51" s="41"/>
      <c r="H51" s="41"/>
      <c r="I51" s="177">
        <v>1</v>
      </c>
      <c r="J51" s="41">
        <v>1</v>
      </c>
      <c r="K51" s="41"/>
      <c r="L51" s="41"/>
      <c r="M51" s="41"/>
      <c r="N51" s="41"/>
      <c r="O51" s="137"/>
      <c r="P51" s="41"/>
      <c r="Q51" s="137"/>
      <c r="R51" s="41"/>
      <c r="S51" s="41"/>
      <c r="T51" s="41"/>
      <c r="U51" s="41"/>
      <c r="V51" s="41"/>
      <c r="W51" s="41"/>
      <c r="X51" s="41"/>
      <c r="Y51" s="41"/>
      <c r="Z51" s="40"/>
      <c r="AA51" s="40"/>
      <c r="AB51" s="40"/>
    </row>
    <row r="52" spans="1:29" ht="30" x14ac:dyDescent="0.25">
      <c r="A52" s="40">
        <f t="shared" si="21"/>
        <v>42</v>
      </c>
      <c r="B52" s="179" t="s">
        <v>237</v>
      </c>
      <c r="C52" s="41"/>
      <c r="D52" s="41"/>
      <c r="E52" s="41"/>
      <c r="F52" s="41"/>
      <c r="G52" s="41"/>
      <c r="H52" s="41"/>
      <c r="I52" s="177">
        <v>1</v>
      </c>
      <c r="J52" s="41">
        <v>1</v>
      </c>
      <c r="K52" s="137"/>
      <c r="L52" s="41"/>
      <c r="M52" s="137"/>
      <c r="N52" s="41"/>
      <c r="O52" s="41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</row>
    <row r="53" spans="1:29" ht="30" x14ac:dyDescent="0.25">
      <c r="A53" s="40">
        <f t="shared" si="21"/>
        <v>43</v>
      </c>
      <c r="B53" s="179" t="s">
        <v>238</v>
      </c>
      <c r="C53" s="41"/>
      <c r="D53" s="41"/>
      <c r="E53" s="41"/>
      <c r="F53" s="41"/>
      <c r="G53" s="41"/>
      <c r="H53" s="41"/>
      <c r="I53" s="40"/>
      <c r="J53" s="40"/>
      <c r="K53" s="41">
        <v>1</v>
      </c>
      <c r="L53" s="41">
        <v>1</v>
      </c>
      <c r="M53" s="41"/>
      <c r="N53" s="41"/>
      <c r="O53" s="137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</row>
    <row r="54" spans="1:29" ht="45" x14ac:dyDescent="0.25">
      <c r="A54" s="40">
        <f t="shared" si="21"/>
        <v>44</v>
      </c>
      <c r="B54" s="179" t="s">
        <v>239</v>
      </c>
      <c r="C54" s="41"/>
      <c r="D54" s="41"/>
      <c r="E54" s="41"/>
      <c r="F54" s="41"/>
      <c r="G54" s="41"/>
      <c r="H54" s="41"/>
      <c r="I54" s="177"/>
      <c r="J54" s="41"/>
      <c r="K54" s="41">
        <v>1</v>
      </c>
      <c r="L54" s="41">
        <v>1</v>
      </c>
      <c r="M54" s="41"/>
      <c r="N54" s="41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</row>
    <row r="55" spans="1:29" ht="30" x14ac:dyDescent="0.25">
      <c r="A55" s="40">
        <f t="shared" si="21"/>
        <v>45</v>
      </c>
      <c r="B55" s="206" t="s">
        <v>240</v>
      </c>
      <c r="C55" s="41"/>
      <c r="D55" s="41"/>
      <c r="E55" s="41"/>
      <c r="F55" s="41"/>
      <c r="G55" s="41"/>
      <c r="H55" s="41"/>
      <c r="I55" s="177">
        <v>1</v>
      </c>
      <c r="J55" s="41">
        <v>1</v>
      </c>
      <c r="K55" s="41"/>
      <c r="L55" s="41"/>
      <c r="M55" s="41"/>
      <c r="N55" s="41"/>
      <c r="O55" s="137"/>
      <c r="P55" s="41"/>
      <c r="Q55" s="137"/>
      <c r="R55" s="41"/>
      <c r="S55" s="40"/>
      <c r="T55" s="40"/>
      <c r="U55" s="40"/>
      <c r="V55" s="40"/>
      <c r="W55" s="40"/>
      <c r="X55" s="40"/>
      <c r="Y55" s="40"/>
      <c r="Z55" s="40"/>
      <c r="AA55" s="40"/>
      <c r="AB55" s="40"/>
    </row>
    <row r="56" spans="1:29" x14ac:dyDescent="0.25">
      <c r="A56" s="40">
        <f t="shared" si="21"/>
        <v>46</v>
      </c>
      <c r="B56" s="206" t="s">
        <v>241</v>
      </c>
      <c r="C56" s="41"/>
      <c r="D56" s="41"/>
      <c r="E56" s="41"/>
      <c r="F56" s="41"/>
      <c r="G56" s="41"/>
      <c r="H56" s="41"/>
      <c r="I56" s="177">
        <v>1</v>
      </c>
      <c r="J56" s="41">
        <v>1</v>
      </c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</row>
    <row r="57" spans="1:29" x14ac:dyDescent="0.25">
      <c r="A57" s="149"/>
      <c r="B57" s="148" t="s">
        <v>242</v>
      </c>
      <c r="C57" s="153">
        <f t="shared" ref="C57:AB57" si="22">SUM(C24:C56)</f>
        <v>0</v>
      </c>
      <c r="D57" s="153">
        <f t="shared" si="22"/>
        <v>0</v>
      </c>
      <c r="E57" s="153">
        <f t="shared" si="22"/>
        <v>0</v>
      </c>
      <c r="F57" s="153">
        <f t="shared" si="22"/>
        <v>0</v>
      </c>
      <c r="G57" s="153">
        <f t="shared" si="22"/>
        <v>12</v>
      </c>
      <c r="H57" s="153">
        <f t="shared" si="22"/>
        <v>12</v>
      </c>
      <c r="I57" s="153">
        <f t="shared" si="22"/>
        <v>32</v>
      </c>
      <c r="J57" s="153">
        <f t="shared" si="22"/>
        <v>32</v>
      </c>
      <c r="K57" s="153">
        <f t="shared" si="22"/>
        <v>5</v>
      </c>
      <c r="L57" s="153">
        <f t="shared" si="22"/>
        <v>5</v>
      </c>
      <c r="M57" s="153">
        <f t="shared" si="22"/>
        <v>4</v>
      </c>
      <c r="N57" s="153">
        <f t="shared" si="22"/>
        <v>4</v>
      </c>
      <c r="O57" s="153">
        <f t="shared" si="22"/>
        <v>2</v>
      </c>
      <c r="P57" s="153">
        <f t="shared" si="22"/>
        <v>2</v>
      </c>
      <c r="Q57" s="153">
        <f t="shared" si="22"/>
        <v>43</v>
      </c>
      <c r="R57" s="153">
        <f t="shared" si="22"/>
        <v>43</v>
      </c>
      <c r="S57" s="153">
        <f t="shared" si="22"/>
        <v>0</v>
      </c>
      <c r="T57" s="153">
        <f t="shared" si="22"/>
        <v>0</v>
      </c>
      <c r="U57" s="153">
        <f t="shared" si="22"/>
        <v>1</v>
      </c>
      <c r="V57" s="153">
        <f t="shared" si="22"/>
        <v>1</v>
      </c>
      <c r="W57" s="153">
        <f t="shared" si="22"/>
        <v>0</v>
      </c>
      <c r="X57" s="153">
        <f t="shared" si="22"/>
        <v>0</v>
      </c>
      <c r="Y57" s="153">
        <f t="shared" si="22"/>
        <v>1</v>
      </c>
      <c r="Z57" s="153">
        <f t="shared" si="22"/>
        <v>1</v>
      </c>
      <c r="AA57" s="153">
        <f t="shared" si="22"/>
        <v>0</v>
      </c>
      <c r="AB57" s="153">
        <f t="shared" si="22"/>
        <v>0</v>
      </c>
    </row>
    <row r="58" spans="1:29" x14ac:dyDescent="0.25">
      <c r="A58" s="152"/>
      <c r="B58" s="147" t="s">
        <v>243</v>
      </c>
      <c r="C58" s="133">
        <f t="shared" ref="C58:AC58" si="23">C57+C23</f>
        <v>13</v>
      </c>
      <c r="D58" s="133">
        <f t="shared" si="23"/>
        <v>13</v>
      </c>
      <c r="E58" s="133">
        <f t="shared" si="23"/>
        <v>1</v>
      </c>
      <c r="F58" s="133">
        <f t="shared" si="23"/>
        <v>1</v>
      </c>
      <c r="G58" s="133">
        <f t="shared" si="23"/>
        <v>12</v>
      </c>
      <c r="H58" s="133">
        <f t="shared" si="23"/>
        <v>12</v>
      </c>
      <c r="I58" s="133">
        <f t="shared" si="23"/>
        <v>32</v>
      </c>
      <c r="J58" s="133">
        <f t="shared" si="23"/>
        <v>32</v>
      </c>
      <c r="K58" s="133">
        <f t="shared" si="23"/>
        <v>5</v>
      </c>
      <c r="L58" s="133">
        <f t="shared" si="23"/>
        <v>5</v>
      </c>
      <c r="M58" s="133">
        <f t="shared" si="23"/>
        <v>4</v>
      </c>
      <c r="N58" s="133">
        <f t="shared" si="23"/>
        <v>4</v>
      </c>
      <c r="O58" s="133">
        <f t="shared" si="23"/>
        <v>8</v>
      </c>
      <c r="P58" s="133">
        <f t="shared" si="23"/>
        <v>7</v>
      </c>
      <c r="Q58" s="133">
        <f t="shared" si="23"/>
        <v>157</v>
      </c>
      <c r="R58" s="133">
        <f t="shared" si="23"/>
        <v>158</v>
      </c>
      <c r="S58" s="133">
        <f t="shared" si="23"/>
        <v>10</v>
      </c>
      <c r="T58" s="133">
        <f t="shared" si="23"/>
        <v>4</v>
      </c>
      <c r="U58" s="133">
        <f t="shared" si="23"/>
        <v>5</v>
      </c>
      <c r="V58" s="133">
        <f t="shared" si="23"/>
        <v>10</v>
      </c>
      <c r="W58" s="133">
        <f t="shared" si="23"/>
        <v>3</v>
      </c>
      <c r="X58" s="133">
        <f t="shared" si="23"/>
        <v>3</v>
      </c>
      <c r="Y58" s="133">
        <f t="shared" si="23"/>
        <v>7</v>
      </c>
      <c r="Z58" s="133">
        <f t="shared" si="23"/>
        <v>7</v>
      </c>
      <c r="AA58" s="133">
        <f t="shared" si="23"/>
        <v>0</v>
      </c>
      <c r="AB58" s="133">
        <f t="shared" si="23"/>
        <v>0</v>
      </c>
      <c r="AC58" s="133">
        <f t="shared" si="23"/>
        <v>0</v>
      </c>
    </row>
  </sheetData>
  <mergeCells count="21">
    <mergeCell ref="X1:AB1"/>
    <mergeCell ref="A5:A8"/>
    <mergeCell ref="B5:B8"/>
    <mergeCell ref="C5:AB5"/>
    <mergeCell ref="O6:AB6"/>
    <mergeCell ref="I6:J7"/>
    <mergeCell ref="Y7:Z7"/>
    <mergeCell ref="AA7:AB7"/>
    <mergeCell ref="C6:F6"/>
    <mergeCell ref="O7:P7"/>
    <mergeCell ref="Q7:R7"/>
    <mergeCell ref="S7:T7"/>
    <mergeCell ref="W7:X7"/>
    <mergeCell ref="C7:D7"/>
    <mergeCell ref="A3:AC3"/>
    <mergeCell ref="E7:F7"/>
    <mergeCell ref="U7:V7"/>
    <mergeCell ref="G6:H7"/>
    <mergeCell ref="AC6:AC7"/>
    <mergeCell ref="K6:L7"/>
    <mergeCell ref="M6:N7"/>
  </mergeCells>
  <pageMargins left="0" right="0" top="0" bottom="0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DJ92"/>
  <sheetViews>
    <sheetView zoomScale="89" zoomScaleNormal="89" workbookViewId="0">
      <pane xSplit="1" ySplit="9" topLeftCell="B46" activePane="bottomRight" state="frozen"/>
      <selection pane="topRight" activeCell="B1" sqref="B1"/>
      <selection pane="bottomLeft" activeCell="A9" sqref="A9"/>
      <selection pane="bottomRight" activeCell="H59" sqref="H59"/>
    </sheetView>
  </sheetViews>
  <sheetFormatPr defaultColWidth="9.140625" defaultRowHeight="15" x14ac:dyDescent="0.25"/>
  <cols>
    <col min="1" max="1" width="4.5703125" style="15" customWidth="1"/>
    <col min="2" max="2" width="44.5703125" style="15" customWidth="1"/>
    <col min="3" max="3" width="8.140625" style="15" customWidth="1"/>
    <col min="4" max="4" width="9" style="15" customWidth="1"/>
    <col min="5" max="5" width="7.5703125" style="15" customWidth="1"/>
    <col min="6" max="10" width="8.5703125" style="15" customWidth="1"/>
    <col min="11" max="14" width="5.140625" style="15" customWidth="1"/>
    <col min="15" max="15" width="5.5703125" style="15" customWidth="1"/>
    <col min="16" max="16" width="6.85546875" style="15" customWidth="1"/>
    <col min="17" max="17" width="6.140625" style="15" customWidth="1"/>
    <col min="18" max="18" width="5.5703125" style="15" customWidth="1"/>
    <col min="19" max="22" width="5.42578125" style="15" customWidth="1"/>
    <col min="23" max="34" width="5" style="15" customWidth="1"/>
    <col min="35" max="114" width="5.140625" style="15" customWidth="1"/>
    <col min="115" max="16384" width="9.140625" style="15"/>
  </cols>
  <sheetData>
    <row r="1" spans="1:114" x14ac:dyDescent="0.25">
      <c r="L1" s="458" t="s">
        <v>153</v>
      </c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7"/>
    </row>
    <row r="3" spans="1:114" s="14" customFormat="1" ht="35.25" customHeight="1" x14ac:dyDescent="0.3">
      <c r="B3" s="459" t="s">
        <v>80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33"/>
    </row>
    <row r="4" spans="1:114" ht="15" customHeight="1" x14ac:dyDescent="0.25">
      <c r="A4" s="480" t="s">
        <v>23</v>
      </c>
      <c r="B4" s="460" t="s">
        <v>37</v>
      </c>
      <c r="C4" s="483" t="s">
        <v>47</v>
      </c>
      <c r="D4" s="483"/>
      <c r="E4" s="497" t="s">
        <v>38</v>
      </c>
      <c r="F4" s="498"/>
      <c r="G4" s="498"/>
      <c r="H4" s="498"/>
      <c r="I4" s="498"/>
      <c r="J4" s="499"/>
      <c r="K4" s="486" t="s">
        <v>10</v>
      </c>
      <c r="L4" s="487"/>
      <c r="M4" s="487"/>
      <c r="N4" s="487"/>
      <c r="O4" s="487"/>
      <c r="P4" s="487"/>
      <c r="Q4" s="487"/>
      <c r="R4" s="488"/>
      <c r="S4" s="469" t="s">
        <v>36</v>
      </c>
      <c r="T4" s="470"/>
      <c r="U4" s="470"/>
      <c r="V4" s="470"/>
      <c r="W4" s="470"/>
      <c r="X4" s="470"/>
      <c r="Y4" s="470"/>
      <c r="Z4" s="470"/>
      <c r="AA4" s="470"/>
      <c r="AB4" s="470"/>
      <c r="AC4" s="470"/>
      <c r="AD4" s="470"/>
      <c r="AE4" s="470"/>
      <c r="AF4" s="470"/>
      <c r="AG4" s="470"/>
      <c r="AH4" s="470"/>
      <c r="AI4" s="470"/>
      <c r="AJ4" s="470"/>
      <c r="AK4" s="470"/>
      <c r="AL4" s="470"/>
      <c r="AM4" s="470"/>
      <c r="AN4" s="470"/>
      <c r="AO4" s="470"/>
      <c r="AP4" s="470"/>
      <c r="AQ4" s="470"/>
      <c r="AR4" s="470"/>
      <c r="AS4" s="470"/>
      <c r="AT4" s="470"/>
      <c r="AU4" s="470"/>
      <c r="AV4" s="470"/>
      <c r="AW4" s="470"/>
      <c r="AX4" s="470"/>
      <c r="AY4" s="470"/>
      <c r="AZ4" s="470"/>
      <c r="BA4" s="470"/>
      <c r="BB4" s="470"/>
      <c r="BC4" s="470"/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  <c r="BP4" s="470"/>
      <c r="BQ4" s="470"/>
      <c r="BR4" s="470"/>
      <c r="BS4" s="470"/>
      <c r="BT4" s="470"/>
      <c r="BU4" s="470"/>
      <c r="BV4" s="470"/>
      <c r="BW4" s="470"/>
      <c r="BX4" s="470"/>
      <c r="BY4" s="470"/>
      <c r="BZ4" s="470"/>
      <c r="CA4" s="470"/>
      <c r="CB4" s="470"/>
      <c r="CC4" s="470"/>
      <c r="CD4" s="470"/>
      <c r="CE4" s="470"/>
      <c r="CF4" s="470"/>
      <c r="CG4" s="470"/>
      <c r="CH4" s="470"/>
      <c r="CI4" s="470"/>
      <c r="CJ4" s="470"/>
      <c r="CK4" s="470"/>
      <c r="CL4" s="470"/>
      <c r="CM4" s="470"/>
      <c r="CN4" s="470"/>
      <c r="CO4" s="470"/>
      <c r="CP4" s="470"/>
      <c r="CQ4" s="470"/>
      <c r="CR4" s="470"/>
      <c r="CS4" s="470"/>
      <c r="CT4" s="470"/>
      <c r="CU4" s="470"/>
      <c r="CV4" s="470"/>
      <c r="CW4" s="470"/>
      <c r="CX4" s="470"/>
      <c r="CY4" s="470"/>
      <c r="CZ4" s="470"/>
      <c r="DA4" s="470"/>
      <c r="DB4" s="470"/>
      <c r="DC4" s="470"/>
      <c r="DD4" s="470"/>
      <c r="DE4" s="470"/>
      <c r="DF4" s="470"/>
      <c r="DG4" s="470"/>
      <c r="DH4" s="470"/>
      <c r="DI4" s="470"/>
      <c r="DJ4" s="471"/>
    </row>
    <row r="5" spans="1:114" s="7" customFormat="1" ht="13.5" customHeight="1" x14ac:dyDescent="0.25">
      <c r="A5" s="481"/>
      <c r="B5" s="461"/>
      <c r="C5" s="483"/>
      <c r="D5" s="483"/>
      <c r="E5" s="497" t="s">
        <v>1</v>
      </c>
      <c r="F5" s="499"/>
      <c r="G5" s="504" t="s">
        <v>169</v>
      </c>
      <c r="H5" s="505"/>
      <c r="I5" s="505"/>
      <c r="J5" s="506"/>
      <c r="K5" s="489"/>
      <c r="L5" s="490"/>
      <c r="M5" s="490"/>
      <c r="N5" s="490"/>
      <c r="O5" s="490"/>
      <c r="P5" s="490"/>
      <c r="Q5" s="490"/>
      <c r="R5" s="491"/>
      <c r="S5" s="468" t="s">
        <v>39</v>
      </c>
      <c r="T5" s="468"/>
      <c r="U5" s="468"/>
      <c r="V5" s="468"/>
      <c r="W5" s="468"/>
      <c r="X5" s="468"/>
      <c r="Y5" s="468"/>
      <c r="Z5" s="468"/>
      <c r="AA5" s="477" t="s">
        <v>32</v>
      </c>
      <c r="AB5" s="478"/>
      <c r="AC5" s="478"/>
      <c r="AD5" s="478"/>
      <c r="AE5" s="478"/>
      <c r="AF5" s="478"/>
      <c r="AG5" s="478"/>
      <c r="AH5" s="479"/>
      <c r="AI5" s="477" t="s">
        <v>33</v>
      </c>
      <c r="AJ5" s="478"/>
      <c r="AK5" s="478"/>
      <c r="AL5" s="478"/>
      <c r="AM5" s="478"/>
      <c r="AN5" s="478"/>
      <c r="AO5" s="478"/>
      <c r="AP5" s="479"/>
      <c r="AQ5" s="477" t="s">
        <v>26</v>
      </c>
      <c r="AR5" s="478"/>
      <c r="AS5" s="478"/>
      <c r="AT5" s="478"/>
      <c r="AU5" s="478"/>
      <c r="AV5" s="478"/>
      <c r="AW5" s="478"/>
      <c r="AX5" s="479"/>
      <c r="AY5" s="477" t="s">
        <v>27</v>
      </c>
      <c r="AZ5" s="478"/>
      <c r="BA5" s="478"/>
      <c r="BB5" s="478"/>
      <c r="BC5" s="478"/>
      <c r="BD5" s="478"/>
      <c r="BE5" s="478"/>
      <c r="BF5" s="479"/>
      <c r="BG5" s="509" t="s">
        <v>28</v>
      </c>
      <c r="BH5" s="510"/>
      <c r="BI5" s="510"/>
      <c r="BJ5" s="510"/>
      <c r="BK5" s="510"/>
      <c r="BL5" s="510"/>
      <c r="BM5" s="510"/>
      <c r="BN5" s="511"/>
      <c r="BO5" s="509" t="s">
        <v>29</v>
      </c>
      <c r="BP5" s="510"/>
      <c r="BQ5" s="510"/>
      <c r="BR5" s="510"/>
      <c r="BS5" s="510"/>
      <c r="BT5" s="510"/>
      <c r="BU5" s="510"/>
      <c r="BV5" s="511"/>
      <c r="BW5" s="509" t="s">
        <v>40</v>
      </c>
      <c r="BX5" s="510"/>
      <c r="BY5" s="510"/>
      <c r="BZ5" s="510"/>
      <c r="CA5" s="510"/>
      <c r="CB5" s="510"/>
      <c r="CC5" s="510"/>
      <c r="CD5" s="511"/>
      <c r="CE5" s="509" t="s">
        <v>41</v>
      </c>
      <c r="CF5" s="510"/>
      <c r="CG5" s="510"/>
      <c r="CH5" s="510"/>
      <c r="CI5" s="510"/>
      <c r="CJ5" s="510"/>
      <c r="CK5" s="510"/>
      <c r="CL5" s="511"/>
      <c r="CM5" s="509" t="s">
        <v>30</v>
      </c>
      <c r="CN5" s="510"/>
      <c r="CO5" s="510"/>
      <c r="CP5" s="510"/>
      <c r="CQ5" s="510"/>
      <c r="CR5" s="510"/>
      <c r="CS5" s="510"/>
      <c r="CT5" s="511"/>
      <c r="CU5" s="509" t="s">
        <v>31</v>
      </c>
      <c r="CV5" s="510"/>
      <c r="CW5" s="510"/>
      <c r="CX5" s="510"/>
      <c r="CY5" s="510"/>
      <c r="CZ5" s="510"/>
      <c r="DA5" s="510"/>
      <c r="DB5" s="511"/>
      <c r="DC5" s="509" t="s">
        <v>42</v>
      </c>
      <c r="DD5" s="510"/>
      <c r="DE5" s="510"/>
      <c r="DF5" s="510"/>
      <c r="DG5" s="510"/>
      <c r="DH5" s="510"/>
      <c r="DI5" s="510"/>
      <c r="DJ5" s="511"/>
    </row>
    <row r="6" spans="1:114" s="8" customFormat="1" ht="36.75" customHeight="1" x14ac:dyDescent="0.25">
      <c r="A6" s="481"/>
      <c r="B6" s="461"/>
      <c r="C6" s="483"/>
      <c r="D6" s="483"/>
      <c r="E6" s="500"/>
      <c r="F6" s="501"/>
      <c r="G6" s="507" t="s">
        <v>168</v>
      </c>
      <c r="H6" s="507" t="s">
        <v>168</v>
      </c>
      <c r="I6" s="507" t="s">
        <v>170</v>
      </c>
      <c r="J6" s="507" t="s">
        <v>170</v>
      </c>
      <c r="K6" s="485" t="s">
        <v>43</v>
      </c>
      <c r="L6" s="485"/>
      <c r="M6" s="485"/>
      <c r="N6" s="485"/>
      <c r="O6" s="492" t="s">
        <v>44</v>
      </c>
      <c r="P6" s="493"/>
      <c r="Q6" s="493"/>
      <c r="R6" s="494"/>
      <c r="S6" s="465" t="s">
        <v>43</v>
      </c>
      <c r="T6" s="466"/>
      <c r="U6" s="466"/>
      <c r="V6" s="467"/>
      <c r="W6" s="474" t="s">
        <v>44</v>
      </c>
      <c r="X6" s="475"/>
      <c r="Y6" s="475"/>
      <c r="Z6" s="476"/>
      <c r="AA6" s="465" t="s">
        <v>43</v>
      </c>
      <c r="AB6" s="466"/>
      <c r="AC6" s="466"/>
      <c r="AD6" s="467"/>
      <c r="AE6" s="474" t="s">
        <v>44</v>
      </c>
      <c r="AF6" s="475"/>
      <c r="AG6" s="475"/>
      <c r="AH6" s="476"/>
      <c r="AI6" s="465" t="s">
        <v>43</v>
      </c>
      <c r="AJ6" s="466"/>
      <c r="AK6" s="466"/>
      <c r="AL6" s="467"/>
      <c r="AM6" s="474" t="s">
        <v>44</v>
      </c>
      <c r="AN6" s="475"/>
      <c r="AO6" s="475"/>
      <c r="AP6" s="476"/>
      <c r="AQ6" s="465" t="s">
        <v>43</v>
      </c>
      <c r="AR6" s="466"/>
      <c r="AS6" s="466"/>
      <c r="AT6" s="467"/>
      <c r="AU6" s="474" t="s">
        <v>44</v>
      </c>
      <c r="AV6" s="475"/>
      <c r="AW6" s="475"/>
      <c r="AX6" s="476"/>
      <c r="AY6" s="465" t="s">
        <v>43</v>
      </c>
      <c r="AZ6" s="466"/>
      <c r="BA6" s="466"/>
      <c r="BB6" s="467"/>
      <c r="BC6" s="474" t="s">
        <v>44</v>
      </c>
      <c r="BD6" s="475"/>
      <c r="BE6" s="475"/>
      <c r="BF6" s="476"/>
      <c r="BG6" s="465" t="s">
        <v>43</v>
      </c>
      <c r="BH6" s="466"/>
      <c r="BI6" s="466"/>
      <c r="BJ6" s="467"/>
      <c r="BK6" s="474" t="s">
        <v>44</v>
      </c>
      <c r="BL6" s="475"/>
      <c r="BM6" s="475"/>
      <c r="BN6" s="476"/>
      <c r="BO6" s="465" t="s">
        <v>43</v>
      </c>
      <c r="BP6" s="466"/>
      <c r="BQ6" s="466"/>
      <c r="BR6" s="467"/>
      <c r="BS6" s="474" t="s">
        <v>44</v>
      </c>
      <c r="BT6" s="475"/>
      <c r="BU6" s="475"/>
      <c r="BV6" s="476"/>
      <c r="BW6" s="465" t="s">
        <v>43</v>
      </c>
      <c r="BX6" s="466"/>
      <c r="BY6" s="466"/>
      <c r="BZ6" s="467"/>
      <c r="CA6" s="474" t="s">
        <v>44</v>
      </c>
      <c r="CB6" s="475"/>
      <c r="CC6" s="475"/>
      <c r="CD6" s="476"/>
      <c r="CE6" s="465" t="s">
        <v>43</v>
      </c>
      <c r="CF6" s="466"/>
      <c r="CG6" s="466"/>
      <c r="CH6" s="467"/>
      <c r="CI6" s="474" t="s">
        <v>44</v>
      </c>
      <c r="CJ6" s="475"/>
      <c r="CK6" s="475"/>
      <c r="CL6" s="476"/>
      <c r="CM6" s="465" t="s">
        <v>43</v>
      </c>
      <c r="CN6" s="466"/>
      <c r="CO6" s="466"/>
      <c r="CP6" s="467"/>
      <c r="CQ6" s="474" t="s">
        <v>44</v>
      </c>
      <c r="CR6" s="475"/>
      <c r="CS6" s="475"/>
      <c r="CT6" s="476"/>
      <c r="CU6" s="465" t="s">
        <v>43</v>
      </c>
      <c r="CV6" s="466"/>
      <c r="CW6" s="466"/>
      <c r="CX6" s="467"/>
      <c r="CY6" s="474" t="s">
        <v>44</v>
      </c>
      <c r="CZ6" s="475"/>
      <c r="DA6" s="475"/>
      <c r="DB6" s="476"/>
      <c r="DC6" s="465" t="s">
        <v>43</v>
      </c>
      <c r="DD6" s="466"/>
      <c r="DE6" s="466"/>
      <c r="DF6" s="467"/>
      <c r="DG6" s="474" t="s">
        <v>44</v>
      </c>
      <c r="DH6" s="475"/>
      <c r="DI6" s="475"/>
      <c r="DJ6" s="476"/>
    </row>
    <row r="7" spans="1:114" s="9" customFormat="1" ht="15" customHeight="1" x14ac:dyDescent="0.2">
      <c r="A7" s="481"/>
      <c r="B7" s="461"/>
      <c r="C7" s="483"/>
      <c r="D7" s="483"/>
      <c r="E7" s="502"/>
      <c r="F7" s="503"/>
      <c r="G7" s="508"/>
      <c r="H7" s="508"/>
      <c r="I7" s="508"/>
      <c r="J7" s="508"/>
      <c r="K7" s="484" t="s">
        <v>45</v>
      </c>
      <c r="L7" s="484"/>
      <c r="M7" s="484" t="s">
        <v>46</v>
      </c>
      <c r="N7" s="484"/>
      <c r="O7" s="495" t="s">
        <v>45</v>
      </c>
      <c r="P7" s="496"/>
      <c r="Q7" s="495" t="s">
        <v>46</v>
      </c>
      <c r="R7" s="496"/>
      <c r="S7" s="463" t="s">
        <v>45</v>
      </c>
      <c r="T7" s="464"/>
      <c r="U7" s="463" t="s">
        <v>46</v>
      </c>
      <c r="V7" s="464"/>
      <c r="W7" s="472" t="s">
        <v>45</v>
      </c>
      <c r="X7" s="473"/>
      <c r="Y7" s="472" t="s">
        <v>46</v>
      </c>
      <c r="Z7" s="473"/>
      <c r="AA7" s="463" t="s">
        <v>45</v>
      </c>
      <c r="AB7" s="464"/>
      <c r="AC7" s="463" t="s">
        <v>46</v>
      </c>
      <c r="AD7" s="464"/>
      <c r="AE7" s="472" t="s">
        <v>45</v>
      </c>
      <c r="AF7" s="473"/>
      <c r="AG7" s="472" t="s">
        <v>46</v>
      </c>
      <c r="AH7" s="473"/>
      <c r="AI7" s="463" t="s">
        <v>45</v>
      </c>
      <c r="AJ7" s="464"/>
      <c r="AK7" s="463" t="s">
        <v>46</v>
      </c>
      <c r="AL7" s="464"/>
      <c r="AM7" s="472" t="s">
        <v>45</v>
      </c>
      <c r="AN7" s="473"/>
      <c r="AO7" s="472" t="s">
        <v>46</v>
      </c>
      <c r="AP7" s="473"/>
      <c r="AQ7" s="463" t="s">
        <v>45</v>
      </c>
      <c r="AR7" s="464"/>
      <c r="AS7" s="463" t="s">
        <v>46</v>
      </c>
      <c r="AT7" s="464"/>
      <c r="AU7" s="472" t="s">
        <v>45</v>
      </c>
      <c r="AV7" s="473"/>
      <c r="AW7" s="472" t="s">
        <v>46</v>
      </c>
      <c r="AX7" s="473"/>
      <c r="AY7" s="463" t="s">
        <v>45</v>
      </c>
      <c r="AZ7" s="464"/>
      <c r="BA7" s="463" t="s">
        <v>46</v>
      </c>
      <c r="BB7" s="464"/>
      <c r="BC7" s="472" t="s">
        <v>45</v>
      </c>
      <c r="BD7" s="473"/>
      <c r="BE7" s="472" t="s">
        <v>46</v>
      </c>
      <c r="BF7" s="473"/>
      <c r="BG7" s="463" t="s">
        <v>45</v>
      </c>
      <c r="BH7" s="464"/>
      <c r="BI7" s="463" t="s">
        <v>46</v>
      </c>
      <c r="BJ7" s="464"/>
      <c r="BK7" s="472" t="s">
        <v>45</v>
      </c>
      <c r="BL7" s="473"/>
      <c r="BM7" s="472" t="s">
        <v>46</v>
      </c>
      <c r="BN7" s="473"/>
      <c r="BO7" s="463" t="s">
        <v>45</v>
      </c>
      <c r="BP7" s="464"/>
      <c r="BQ7" s="463" t="s">
        <v>46</v>
      </c>
      <c r="BR7" s="464"/>
      <c r="BS7" s="472" t="s">
        <v>45</v>
      </c>
      <c r="BT7" s="473"/>
      <c r="BU7" s="472" t="s">
        <v>46</v>
      </c>
      <c r="BV7" s="473"/>
      <c r="BW7" s="463" t="s">
        <v>45</v>
      </c>
      <c r="BX7" s="464"/>
      <c r="BY7" s="463" t="s">
        <v>46</v>
      </c>
      <c r="BZ7" s="464"/>
      <c r="CA7" s="472" t="s">
        <v>45</v>
      </c>
      <c r="CB7" s="473"/>
      <c r="CC7" s="472" t="s">
        <v>46</v>
      </c>
      <c r="CD7" s="473"/>
      <c r="CE7" s="463" t="s">
        <v>45</v>
      </c>
      <c r="CF7" s="464"/>
      <c r="CG7" s="463" t="s">
        <v>46</v>
      </c>
      <c r="CH7" s="464"/>
      <c r="CI7" s="472" t="s">
        <v>45</v>
      </c>
      <c r="CJ7" s="473"/>
      <c r="CK7" s="472" t="s">
        <v>46</v>
      </c>
      <c r="CL7" s="473"/>
      <c r="CM7" s="463" t="s">
        <v>45</v>
      </c>
      <c r="CN7" s="464"/>
      <c r="CO7" s="463" t="s">
        <v>46</v>
      </c>
      <c r="CP7" s="464"/>
      <c r="CQ7" s="472" t="s">
        <v>45</v>
      </c>
      <c r="CR7" s="473"/>
      <c r="CS7" s="472" t="s">
        <v>46</v>
      </c>
      <c r="CT7" s="473"/>
      <c r="CU7" s="463" t="s">
        <v>45</v>
      </c>
      <c r="CV7" s="464"/>
      <c r="CW7" s="463" t="s">
        <v>46</v>
      </c>
      <c r="CX7" s="464"/>
      <c r="CY7" s="472" t="s">
        <v>45</v>
      </c>
      <c r="CZ7" s="473"/>
      <c r="DA7" s="472" t="s">
        <v>46</v>
      </c>
      <c r="DB7" s="473"/>
      <c r="DC7" s="463" t="s">
        <v>45</v>
      </c>
      <c r="DD7" s="464"/>
      <c r="DE7" s="463" t="s">
        <v>46</v>
      </c>
      <c r="DF7" s="464"/>
      <c r="DG7" s="472" t="s">
        <v>45</v>
      </c>
      <c r="DH7" s="473"/>
      <c r="DI7" s="472" t="s">
        <v>46</v>
      </c>
      <c r="DJ7" s="473"/>
    </row>
    <row r="8" spans="1:114" s="9" customFormat="1" ht="12.75" x14ac:dyDescent="0.2">
      <c r="A8" s="482"/>
      <c r="B8" s="462"/>
      <c r="C8" s="29">
        <v>2022</v>
      </c>
      <c r="D8" s="30">
        <v>2023</v>
      </c>
      <c r="E8" s="29">
        <v>2022</v>
      </c>
      <c r="F8" s="30">
        <v>2023</v>
      </c>
      <c r="G8" s="29">
        <v>2022</v>
      </c>
      <c r="H8" s="30">
        <v>2023</v>
      </c>
      <c r="I8" s="29">
        <v>2022</v>
      </c>
      <c r="J8" s="30">
        <v>2023</v>
      </c>
      <c r="K8" s="118">
        <v>2022</v>
      </c>
      <c r="L8" s="119">
        <v>2023</v>
      </c>
      <c r="M8" s="118">
        <v>2022</v>
      </c>
      <c r="N8" s="119">
        <v>2023</v>
      </c>
      <c r="O8" s="118">
        <v>2022</v>
      </c>
      <c r="P8" s="119">
        <v>2023</v>
      </c>
      <c r="Q8" s="118">
        <v>2022</v>
      </c>
      <c r="R8" s="119">
        <v>2023</v>
      </c>
      <c r="S8" s="29">
        <v>2022</v>
      </c>
      <c r="T8" s="30">
        <v>2023</v>
      </c>
      <c r="U8" s="29">
        <v>2022</v>
      </c>
      <c r="V8" s="30">
        <v>2023</v>
      </c>
      <c r="W8" s="29">
        <v>2022</v>
      </c>
      <c r="X8" s="30">
        <v>2023</v>
      </c>
      <c r="Y8" s="29">
        <v>2022</v>
      </c>
      <c r="Z8" s="30">
        <v>2023</v>
      </c>
      <c r="AA8" s="29">
        <v>2022</v>
      </c>
      <c r="AB8" s="30">
        <v>2023</v>
      </c>
      <c r="AC8" s="29">
        <v>2022</v>
      </c>
      <c r="AD8" s="30">
        <v>2023</v>
      </c>
      <c r="AE8" s="29">
        <v>2022</v>
      </c>
      <c r="AF8" s="30">
        <v>2023</v>
      </c>
      <c r="AG8" s="29">
        <v>2022</v>
      </c>
      <c r="AH8" s="30">
        <v>2023</v>
      </c>
      <c r="AI8" s="29">
        <v>2022</v>
      </c>
      <c r="AJ8" s="30">
        <v>2023</v>
      </c>
      <c r="AK8" s="29">
        <v>2022</v>
      </c>
      <c r="AL8" s="30">
        <v>2023</v>
      </c>
      <c r="AM8" s="29">
        <v>2022</v>
      </c>
      <c r="AN8" s="30">
        <v>2023</v>
      </c>
      <c r="AO8" s="29">
        <v>2022</v>
      </c>
      <c r="AP8" s="30">
        <v>2023</v>
      </c>
      <c r="AQ8" s="29">
        <v>2022</v>
      </c>
      <c r="AR8" s="30">
        <v>2023</v>
      </c>
      <c r="AS8" s="29">
        <v>2022</v>
      </c>
      <c r="AT8" s="30">
        <v>2023</v>
      </c>
      <c r="AU8" s="29">
        <v>2022</v>
      </c>
      <c r="AV8" s="30">
        <v>2023</v>
      </c>
      <c r="AW8" s="29">
        <v>2022</v>
      </c>
      <c r="AX8" s="30">
        <v>2023</v>
      </c>
      <c r="AY8" s="29">
        <v>2022</v>
      </c>
      <c r="AZ8" s="30">
        <v>2023</v>
      </c>
      <c r="BA8" s="29">
        <v>2022</v>
      </c>
      <c r="BB8" s="30">
        <v>2023</v>
      </c>
      <c r="BC8" s="29">
        <v>2022</v>
      </c>
      <c r="BD8" s="30">
        <v>2023</v>
      </c>
      <c r="BE8" s="29">
        <v>2022</v>
      </c>
      <c r="BF8" s="30">
        <v>2023</v>
      </c>
      <c r="BG8" s="29">
        <v>2022</v>
      </c>
      <c r="BH8" s="30">
        <v>2023</v>
      </c>
      <c r="BI8" s="29">
        <v>2022</v>
      </c>
      <c r="BJ8" s="30">
        <v>2023</v>
      </c>
      <c r="BK8" s="29">
        <v>2022</v>
      </c>
      <c r="BL8" s="30">
        <v>2023</v>
      </c>
      <c r="BM8" s="29">
        <v>2022</v>
      </c>
      <c r="BN8" s="30">
        <v>2023</v>
      </c>
      <c r="BO8" s="29">
        <v>2022</v>
      </c>
      <c r="BP8" s="30">
        <v>2023</v>
      </c>
      <c r="BQ8" s="29">
        <v>2022</v>
      </c>
      <c r="BR8" s="30">
        <v>2023</v>
      </c>
      <c r="BS8" s="29">
        <v>2022</v>
      </c>
      <c r="BT8" s="30">
        <v>2023</v>
      </c>
      <c r="BU8" s="29">
        <v>2022</v>
      </c>
      <c r="BV8" s="30">
        <v>2023</v>
      </c>
      <c r="BW8" s="29">
        <v>2022</v>
      </c>
      <c r="BX8" s="30">
        <v>2023</v>
      </c>
      <c r="BY8" s="29">
        <v>2022</v>
      </c>
      <c r="BZ8" s="30">
        <v>2023</v>
      </c>
      <c r="CA8" s="29">
        <v>2022</v>
      </c>
      <c r="CB8" s="30">
        <v>2023</v>
      </c>
      <c r="CC8" s="29">
        <v>2022</v>
      </c>
      <c r="CD8" s="30">
        <v>2023</v>
      </c>
      <c r="CE8" s="29">
        <v>2022</v>
      </c>
      <c r="CF8" s="30">
        <v>2023</v>
      </c>
      <c r="CG8" s="29">
        <v>2022</v>
      </c>
      <c r="CH8" s="30">
        <v>2023</v>
      </c>
      <c r="CI8" s="29">
        <v>2022</v>
      </c>
      <c r="CJ8" s="30">
        <v>2023</v>
      </c>
      <c r="CK8" s="29">
        <v>2022</v>
      </c>
      <c r="CL8" s="30">
        <v>2023</v>
      </c>
      <c r="CM8" s="29">
        <v>2022</v>
      </c>
      <c r="CN8" s="30">
        <v>2023</v>
      </c>
      <c r="CO8" s="29">
        <v>2022</v>
      </c>
      <c r="CP8" s="30">
        <v>2023</v>
      </c>
      <c r="CQ8" s="29">
        <v>2022</v>
      </c>
      <c r="CR8" s="30">
        <v>2023</v>
      </c>
      <c r="CS8" s="29">
        <v>2022</v>
      </c>
      <c r="CT8" s="30">
        <v>2023</v>
      </c>
      <c r="CU8" s="29">
        <v>2022</v>
      </c>
      <c r="CV8" s="30">
        <v>2023</v>
      </c>
      <c r="CW8" s="29">
        <v>2022</v>
      </c>
      <c r="CX8" s="30">
        <v>2023</v>
      </c>
      <c r="CY8" s="29">
        <v>2022</v>
      </c>
      <c r="CZ8" s="30">
        <v>2023</v>
      </c>
      <c r="DA8" s="29">
        <v>2022</v>
      </c>
      <c r="DB8" s="30">
        <v>2023</v>
      </c>
      <c r="DC8" s="29">
        <v>2022</v>
      </c>
      <c r="DD8" s="30">
        <v>2023</v>
      </c>
      <c r="DE8" s="29">
        <v>2022</v>
      </c>
      <c r="DF8" s="30">
        <v>2023</v>
      </c>
      <c r="DG8" s="29">
        <v>2022</v>
      </c>
      <c r="DH8" s="30">
        <v>2023</v>
      </c>
      <c r="DI8" s="29">
        <v>2022</v>
      </c>
      <c r="DJ8" s="30">
        <v>2023</v>
      </c>
    </row>
    <row r="9" spans="1:114" s="32" customFormat="1" ht="11.25" x14ac:dyDescent="0.2">
      <c r="A9" s="31">
        <v>1</v>
      </c>
      <c r="B9" s="11">
        <v>2</v>
      </c>
      <c r="C9" s="11">
        <v>3</v>
      </c>
      <c r="D9" s="12">
        <v>4</v>
      </c>
      <c r="E9" s="12">
        <v>5</v>
      </c>
      <c r="F9" s="12">
        <v>6</v>
      </c>
      <c r="G9" s="12">
        <f>F9+1</f>
        <v>7</v>
      </c>
      <c r="H9" s="12">
        <f t="shared" ref="H9:BS9" si="0">G9+1</f>
        <v>8</v>
      </c>
      <c r="I9" s="12">
        <f t="shared" si="0"/>
        <v>9</v>
      </c>
      <c r="J9" s="12">
        <f t="shared" si="0"/>
        <v>10</v>
      </c>
      <c r="K9" s="120">
        <f t="shared" si="0"/>
        <v>11</v>
      </c>
      <c r="L9" s="120">
        <f t="shared" si="0"/>
        <v>12</v>
      </c>
      <c r="M9" s="120">
        <f t="shared" si="0"/>
        <v>13</v>
      </c>
      <c r="N9" s="120">
        <f t="shared" si="0"/>
        <v>14</v>
      </c>
      <c r="O9" s="120">
        <f t="shared" si="0"/>
        <v>15</v>
      </c>
      <c r="P9" s="120">
        <f t="shared" si="0"/>
        <v>16</v>
      </c>
      <c r="Q9" s="120">
        <f t="shared" si="0"/>
        <v>17</v>
      </c>
      <c r="R9" s="120">
        <f t="shared" si="0"/>
        <v>18</v>
      </c>
      <c r="S9" s="12">
        <f t="shared" si="0"/>
        <v>19</v>
      </c>
      <c r="T9" s="12">
        <f t="shared" si="0"/>
        <v>20</v>
      </c>
      <c r="U9" s="12">
        <f t="shared" si="0"/>
        <v>21</v>
      </c>
      <c r="V9" s="12">
        <f t="shared" si="0"/>
        <v>22</v>
      </c>
      <c r="W9" s="12">
        <f t="shared" si="0"/>
        <v>23</v>
      </c>
      <c r="X9" s="12">
        <f t="shared" si="0"/>
        <v>24</v>
      </c>
      <c r="Y9" s="12">
        <f t="shared" si="0"/>
        <v>25</v>
      </c>
      <c r="Z9" s="12">
        <f t="shared" si="0"/>
        <v>26</v>
      </c>
      <c r="AA9" s="12">
        <f t="shared" si="0"/>
        <v>27</v>
      </c>
      <c r="AB9" s="12">
        <f t="shared" si="0"/>
        <v>28</v>
      </c>
      <c r="AC9" s="12">
        <f t="shared" si="0"/>
        <v>29</v>
      </c>
      <c r="AD9" s="12">
        <f t="shared" si="0"/>
        <v>30</v>
      </c>
      <c r="AE9" s="12">
        <f t="shared" si="0"/>
        <v>31</v>
      </c>
      <c r="AF9" s="12">
        <f t="shared" si="0"/>
        <v>32</v>
      </c>
      <c r="AG9" s="12">
        <f t="shared" si="0"/>
        <v>33</v>
      </c>
      <c r="AH9" s="12">
        <f t="shared" si="0"/>
        <v>34</v>
      </c>
      <c r="AI9" s="12">
        <f t="shared" si="0"/>
        <v>35</v>
      </c>
      <c r="AJ9" s="12">
        <f t="shared" si="0"/>
        <v>36</v>
      </c>
      <c r="AK9" s="12">
        <f t="shared" si="0"/>
        <v>37</v>
      </c>
      <c r="AL9" s="12">
        <f t="shared" si="0"/>
        <v>38</v>
      </c>
      <c r="AM9" s="12">
        <f t="shared" si="0"/>
        <v>39</v>
      </c>
      <c r="AN9" s="12">
        <f t="shared" si="0"/>
        <v>40</v>
      </c>
      <c r="AO9" s="12">
        <f t="shared" si="0"/>
        <v>41</v>
      </c>
      <c r="AP9" s="12">
        <f t="shared" si="0"/>
        <v>42</v>
      </c>
      <c r="AQ9" s="12">
        <f t="shared" si="0"/>
        <v>43</v>
      </c>
      <c r="AR9" s="12">
        <f t="shared" si="0"/>
        <v>44</v>
      </c>
      <c r="AS9" s="12">
        <f t="shared" si="0"/>
        <v>45</v>
      </c>
      <c r="AT9" s="12">
        <f t="shared" si="0"/>
        <v>46</v>
      </c>
      <c r="AU9" s="12">
        <f t="shared" si="0"/>
        <v>47</v>
      </c>
      <c r="AV9" s="12">
        <f t="shared" si="0"/>
        <v>48</v>
      </c>
      <c r="AW9" s="12">
        <f t="shared" si="0"/>
        <v>49</v>
      </c>
      <c r="AX9" s="12">
        <f t="shared" si="0"/>
        <v>50</v>
      </c>
      <c r="AY9" s="12">
        <f t="shared" si="0"/>
        <v>51</v>
      </c>
      <c r="AZ9" s="12">
        <f t="shared" si="0"/>
        <v>52</v>
      </c>
      <c r="BA9" s="12">
        <f t="shared" si="0"/>
        <v>53</v>
      </c>
      <c r="BB9" s="12">
        <f t="shared" si="0"/>
        <v>54</v>
      </c>
      <c r="BC9" s="12">
        <f t="shared" si="0"/>
        <v>55</v>
      </c>
      <c r="BD9" s="12">
        <f t="shared" si="0"/>
        <v>56</v>
      </c>
      <c r="BE9" s="12">
        <f t="shared" si="0"/>
        <v>57</v>
      </c>
      <c r="BF9" s="12">
        <f t="shared" si="0"/>
        <v>58</v>
      </c>
      <c r="BG9" s="12">
        <f t="shared" si="0"/>
        <v>59</v>
      </c>
      <c r="BH9" s="12">
        <f t="shared" si="0"/>
        <v>60</v>
      </c>
      <c r="BI9" s="12">
        <f t="shared" si="0"/>
        <v>61</v>
      </c>
      <c r="BJ9" s="12">
        <f t="shared" si="0"/>
        <v>62</v>
      </c>
      <c r="BK9" s="12">
        <f t="shared" si="0"/>
        <v>63</v>
      </c>
      <c r="BL9" s="12">
        <f t="shared" si="0"/>
        <v>64</v>
      </c>
      <c r="BM9" s="12">
        <f t="shared" si="0"/>
        <v>65</v>
      </c>
      <c r="BN9" s="12">
        <f t="shared" si="0"/>
        <v>66</v>
      </c>
      <c r="BO9" s="12">
        <f t="shared" si="0"/>
        <v>67</v>
      </c>
      <c r="BP9" s="12">
        <f t="shared" si="0"/>
        <v>68</v>
      </c>
      <c r="BQ9" s="12">
        <f t="shared" si="0"/>
        <v>69</v>
      </c>
      <c r="BR9" s="12">
        <f t="shared" si="0"/>
        <v>70</v>
      </c>
      <c r="BS9" s="12">
        <f t="shared" si="0"/>
        <v>71</v>
      </c>
      <c r="BT9" s="12">
        <f t="shared" ref="BT9:DJ9" si="1">BS9+1</f>
        <v>72</v>
      </c>
      <c r="BU9" s="12">
        <f t="shared" si="1"/>
        <v>73</v>
      </c>
      <c r="BV9" s="12">
        <f t="shared" si="1"/>
        <v>74</v>
      </c>
      <c r="BW9" s="12">
        <f t="shared" si="1"/>
        <v>75</v>
      </c>
      <c r="BX9" s="12">
        <f t="shared" si="1"/>
        <v>76</v>
      </c>
      <c r="BY9" s="12">
        <f t="shared" si="1"/>
        <v>77</v>
      </c>
      <c r="BZ9" s="12">
        <f t="shared" si="1"/>
        <v>78</v>
      </c>
      <c r="CA9" s="12">
        <f t="shared" si="1"/>
        <v>79</v>
      </c>
      <c r="CB9" s="12">
        <f t="shared" si="1"/>
        <v>80</v>
      </c>
      <c r="CC9" s="12">
        <f t="shared" si="1"/>
        <v>81</v>
      </c>
      <c r="CD9" s="12">
        <f t="shared" si="1"/>
        <v>82</v>
      </c>
      <c r="CE9" s="12">
        <f t="shared" si="1"/>
        <v>83</v>
      </c>
      <c r="CF9" s="12">
        <f t="shared" si="1"/>
        <v>84</v>
      </c>
      <c r="CG9" s="12">
        <f t="shared" si="1"/>
        <v>85</v>
      </c>
      <c r="CH9" s="12">
        <f t="shared" si="1"/>
        <v>86</v>
      </c>
      <c r="CI9" s="12">
        <f t="shared" si="1"/>
        <v>87</v>
      </c>
      <c r="CJ9" s="12">
        <f t="shared" si="1"/>
        <v>88</v>
      </c>
      <c r="CK9" s="12">
        <f t="shared" si="1"/>
        <v>89</v>
      </c>
      <c r="CL9" s="12">
        <f t="shared" si="1"/>
        <v>90</v>
      </c>
      <c r="CM9" s="12">
        <f t="shared" si="1"/>
        <v>91</v>
      </c>
      <c r="CN9" s="12">
        <f t="shared" si="1"/>
        <v>92</v>
      </c>
      <c r="CO9" s="12">
        <f t="shared" si="1"/>
        <v>93</v>
      </c>
      <c r="CP9" s="12">
        <f t="shared" si="1"/>
        <v>94</v>
      </c>
      <c r="CQ9" s="12">
        <f t="shared" si="1"/>
        <v>95</v>
      </c>
      <c r="CR9" s="12">
        <f t="shared" si="1"/>
        <v>96</v>
      </c>
      <c r="CS9" s="12">
        <f t="shared" si="1"/>
        <v>97</v>
      </c>
      <c r="CT9" s="12">
        <f t="shared" si="1"/>
        <v>98</v>
      </c>
      <c r="CU9" s="12">
        <f t="shared" si="1"/>
        <v>99</v>
      </c>
      <c r="CV9" s="12">
        <f t="shared" si="1"/>
        <v>100</v>
      </c>
      <c r="CW9" s="12">
        <f t="shared" si="1"/>
        <v>101</v>
      </c>
      <c r="CX9" s="12">
        <f t="shared" si="1"/>
        <v>102</v>
      </c>
      <c r="CY9" s="12">
        <f t="shared" si="1"/>
        <v>103</v>
      </c>
      <c r="CZ9" s="12">
        <f t="shared" si="1"/>
        <v>104</v>
      </c>
      <c r="DA9" s="12">
        <f t="shared" si="1"/>
        <v>105</v>
      </c>
      <c r="DB9" s="12">
        <f t="shared" si="1"/>
        <v>106</v>
      </c>
      <c r="DC9" s="12">
        <f t="shared" si="1"/>
        <v>107</v>
      </c>
      <c r="DD9" s="12">
        <f t="shared" si="1"/>
        <v>108</v>
      </c>
      <c r="DE9" s="12">
        <f t="shared" si="1"/>
        <v>109</v>
      </c>
      <c r="DF9" s="12">
        <f t="shared" si="1"/>
        <v>110</v>
      </c>
      <c r="DG9" s="12">
        <f t="shared" si="1"/>
        <v>111</v>
      </c>
      <c r="DH9" s="12">
        <f t="shared" si="1"/>
        <v>112</v>
      </c>
      <c r="DI9" s="12">
        <f t="shared" si="1"/>
        <v>113</v>
      </c>
      <c r="DJ9" s="12">
        <f t="shared" si="1"/>
        <v>114</v>
      </c>
    </row>
    <row r="10" spans="1:114" ht="17.25" customHeight="1" x14ac:dyDescent="0.25">
      <c r="A10" s="155">
        <v>1</v>
      </c>
      <c r="B10" s="206" t="s">
        <v>194</v>
      </c>
      <c r="C10" s="46">
        <v>24527</v>
      </c>
      <c r="D10" s="46">
        <v>27881</v>
      </c>
      <c r="E10" s="46">
        <v>24527</v>
      </c>
      <c r="F10" s="46">
        <v>27881</v>
      </c>
      <c r="G10" s="46">
        <v>2</v>
      </c>
      <c r="H10" s="46">
        <v>2</v>
      </c>
      <c r="I10" s="261">
        <f>G10*100/E10</f>
        <v>8.1542789578831487E-3</v>
      </c>
      <c r="J10" s="261">
        <f>H10*100/F10</f>
        <v>7.1733438542376533E-3</v>
      </c>
      <c r="K10" s="249">
        <f>DC10+CU10+CM10+CE10+BW10+BO10+BG10+AY10+AQ10+AI10+AA10+S10</f>
        <v>5</v>
      </c>
      <c r="L10" s="249">
        <f>T10+AB10+AJ10+AR10+AZ10+BH10+BP10+BX10+CF10+CN10+CV10+DD10</f>
        <v>4</v>
      </c>
      <c r="M10" s="249">
        <f t="shared" ref="M10:R25" si="2">DE10+CW10+CO10+CG10+BY10+BQ10+BI10+BA10+AS10+AK10+AC10+U10</f>
        <v>9</v>
      </c>
      <c r="N10" s="249">
        <f>DF10+CX10+CP10+CH10+BZ10+BR10+BJ10+BB10+AT10+AL10+AD10+V10</f>
        <v>12</v>
      </c>
      <c r="O10" s="249">
        <f t="shared" si="2"/>
        <v>0</v>
      </c>
      <c r="P10" s="249">
        <f t="shared" si="2"/>
        <v>2</v>
      </c>
      <c r="Q10" s="249">
        <f t="shared" si="2"/>
        <v>1</v>
      </c>
      <c r="R10" s="249">
        <f t="shared" si="2"/>
        <v>1</v>
      </c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>
        <v>1</v>
      </c>
      <c r="AR10" s="46"/>
      <c r="AS10" s="46"/>
      <c r="AT10" s="46"/>
      <c r="AU10" s="46"/>
      <c r="AV10" s="46"/>
      <c r="AW10" s="46"/>
      <c r="AX10" s="46"/>
      <c r="AY10" s="46">
        <v>1</v>
      </c>
      <c r="AZ10" s="46"/>
      <c r="BA10" s="46"/>
      <c r="BB10" s="46">
        <v>1</v>
      </c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>
        <v>1</v>
      </c>
      <c r="BZ10" s="46"/>
      <c r="CA10" s="45"/>
      <c r="CB10" s="45"/>
      <c r="CC10" s="46"/>
      <c r="CD10" s="46"/>
      <c r="CE10" s="46"/>
      <c r="CF10" s="46">
        <v>1</v>
      </c>
      <c r="CG10" s="46">
        <v>1</v>
      </c>
      <c r="CH10" s="46">
        <v>1</v>
      </c>
      <c r="CI10" s="245"/>
      <c r="CJ10" s="245"/>
      <c r="CK10" s="245"/>
      <c r="CL10" s="245"/>
      <c r="CM10" s="245"/>
      <c r="CN10" s="245"/>
      <c r="CO10" s="245">
        <v>3</v>
      </c>
      <c r="CP10" s="245"/>
      <c r="CQ10" s="245"/>
      <c r="CR10" s="245"/>
      <c r="CS10" s="245">
        <v>1</v>
      </c>
      <c r="CT10" s="245"/>
      <c r="CU10" s="245"/>
      <c r="CV10" s="245"/>
      <c r="CW10" s="245"/>
      <c r="CX10" s="245">
        <v>2</v>
      </c>
      <c r="CY10" s="245"/>
      <c r="CZ10" s="245"/>
      <c r="DA10" s="245"/>
      <c r="DB10" s="245"/>
      <c r="DC10" s="245">
        <v>3</v>
      </c>
      <c r="DD10" s="245">
        <v>3</v>
      </c>
      <c r="DE10" s="245">
        <v>4</v>
      </c>
      <c r="DF10" s="245">
        <v>8</v>
      </c>
      <c r="DG10" s="245"/>
      <c r="DH10" s="245">
        <v>2</v>
      </c>
      <c r="DI10" s="245"/>
      <c r="DJ10" s="245">
        <v>1</v>
      </c>
    </row>
    <row r="11" spans="1:114" ht="30" x14ac:dyDescent="0.25">
      <c r="A11" s="40">
        <f>A10+1</f>
        <v>2</v>
      </c>
      <c r="B11" s="204" t="s">
        <v>196</v>
      </c>
      <c r="C11" s="46">
        <v>96236</v>
      </c>
      <c r="D11" s="46">
        <v>96224</v>
      </c>
      <c r="E11" s="46">
        <v>96236</v>
      </c>
      <c r="F11" s="46">
        <v>96224</v>
      </c>
      <c r="G11" s="46"/>
      <c r="H11" s="46"/>
      <c r="I11" s="261">
        <f t="shared" ref="I11:I58" si="3">G11*100/E11</f>
        <v>0</v>
      </c>
      <c r="J11" s="261">
        <f t="shared" ref="J11:J58" si="4">H11*100/F11</f>
        <v>0</v>
      </c>
      <c r="K11" s="303">
        <f t="shared" ref="K11:K56" si="5">DC11+CU11+CM11+CE11+BW11+BO11+BG11+AY11+AQ11+AI11+AA11+S11</f>
        <v>7</v>
      </c>
      <c r="L11" s="303">
        <f t="shared" ref="L11:L56" si="6">T11+AB11+AJ11+AR11+AZ11+BH11+BP11+BX11+CF11+CN11+CV11+DD11</f>
        <v>17</v>
      </c>
      <c r="M11" s="303">
        <f t="shared" si="2"/>
        <v>8</v>
      </c>
      <c r="N11" s="303">
        <f t="shared" ref="N11:R56" si="7">DF11+CX11+CP11+CH11+BZ11+BR11+BJ11+BB11+AT11+AL11+AD11+V11</f>
        <v>24</v>
      </c>
      <c r="O11" s="303">
        <f t="shared" si="2"/>
        <v>2</v>
      </c>
      <c r="P11" s="303">
        <f t="shared" si="2"/>
        <v>3</v>
      </c>
      <c r="Q11" s="303">
        <f t="shared" si="2"/>
        <v>1</v>
      </c>
      <c r="R11" s="303">
        <f t="shared" si="2"/>
        <v>0</v>
      </c>
      <c r="S11" s="46">
        <v>1</v>
      </c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>
        <v>1</v>
      </c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>
        <v>1</v>
      </c>
      <c r="BC11" s="46"/>
      <c r="BD11" s="46"/>
      <c r="BE11" s="46"/>
      <c r="BF11" s="46"/>
      <c r="BG11" s="46">
        <v>1</v>
      </c>
      <c r="BH11" s="46">
        <v>1</v>
      </c>
      <c r="BI11" s="46"/>
      <c r="BJ11" s="46"/>
      <c r="BK11" s="46"/>
      <c r="BL11" s="46"/>
      <c r="BM11" s="46"/>
      <c r="BN11" s="46"/>
      <c r="BO11" s="46"/>
      <c r="BP11" s="46">
        <v>1</v>
      </c>
      <c r="BQ11" s="46">
        <v>1</v>
      </c>
      <c r="BR11" s="46">
        <v>3</v>
      </c>
      <c r="BS11" s="46">
        <v>1</v>
      </c>
      <c r="BT11" s="46"/>
      <c r="BU11" s="46"/>
      <c r="BV11" s="46"/>
      <c r="BW11" s="46"/>
      <c r="BX11" s="46">
        <v>3</v>
      </c>
      <c r="BY11" s="46">
        <v>2</v>
      </c>
      <c r="BZ11" s="46">
        <v>1</v>
      </c>
      <c r="CA11" s="45"/>
      <c r="CB11" s="45"/>
      <c r="CC11" s="46"/>
      <c r="CD11" s="46"/>
      <c r="CE11" s="46">
        <v>1</v>
      </c>
      <c r="CF11" s="46"/>
      <c r="CG11" s="46"/>
      <c r="CH11" s="46">
        <v>2</v>
      </c>
      <c r="CI11" s="144"/>
      <c r="CJ11" s="144"/>
      <c r="CK11" s="144"/>
      <c r="CL11" s="144"/>
      <c r="CM11" s="144"/>
      <c r="CN11" s="144">
        <v>1</v>
      </c>
      <c r="CO11" s="144"/>
      <c r="CP11" s="144">
        <v>1</v>
      </c>
      <c r="CQ11" s="144"/>
      <c r="CR11" s="144"/>
      <c r="CS11" s="144"/>
      <c r="CT11" s="144"/>
      <c r="CU11" s="144">
        <v>1</v>
      </c>
      <c r="CV11" s="144">
        <v>4</v>
      </c>
      <c r="CW11" s="144"/>
      <c r="CX11" s="144">
        <v>4</v>
      </c>
      <c r="CY11" s="144"/>
      <c r="CZ11" s="144">
        <v>1</v>
      </c>
      <c r="DA11" s="144"/>
      <c r="DB11" s="144"/>
      <c r="DC11" s="144">
        <v>3</v>
      </c>
      <c r="DD11" s="144">
        <v>7</v>
      </c>
      <c r="DE11" s="144">
        <v>5</v>
      </c>
      <c r="DF11" s="144">
        <v>11</v>
      </c>
      <c r="DG11" s="144">
        <v>1</v>
      </c>
      <c r="DH11" s="144">
        <v>2</v>
      </c>
      <c r="DI11" s="144">
        <v>1</v>
      </c>
      <c r="DJ11" s="144"/>
    </row>
    <row r="12" spans="1:114" ht="30" x14ac:dyDescent="0.25">
      <c r="A12" s="40">
        <f t="shared" ref="A12:A22" si="8">A11+1</f>
        <v>3</v>
      </c>
      <c r="B12" s="179" t="s">
        <v>197</v>
      </c>
      <c r="C12" s="46">
        <v>32795</v>
      </c>
      <c r="D12" s="46">
        <v>35361</v>
      </c>
      <c r="E12" s="46">
        <v>32795</v>
      </c>
      <c r="F12" s="46">
        <v>35361</v>
      </c>
      <c r="G12" s="46">
        <v>52</v>
      </c>
      <c r="H12" s="46">
        <v>61</v>
      </c>
      <c r="I12" s="261">
        <f t="shared" si="3"/>
        <v>0.15856075621283733</v>
      </c>
      <c r="J12" s="261">
        <f t="shared" si="4"/>
        <v>0.17250643364158252</v>
      </c>
      <c r="K12" s="303">
        <f t="shared" si="5"/>
        <v>30</v>
      </c>
      <c r="L12" s="303">
        <f t="shared" si="6"/>
        <v>40</v>
      </c>
      <c r="M12" s="303">
        <f t="shared" si="2"/>
        <v>49</v>
      </c>
      <c r="N12" s="303">
        <f t="shared" si="7"/>
        <v>38</v>
      </c>
      <c r="O12" s="303">
        <f t="shared" si="2"/>
        <v>0</v>
      </c>
      <c r="P12" s="303">
        <f t="shared" si="2"/>
        <v>0</v>
      </c>
      <c r="Q12" s="303">
        <f t="shared" si="2"/>
        <v>0</v>
      </c>
      <c r="R12" s="303">
        <f t="shared" si="2"/>
        <v>0</v>
      </c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>
        <v>1</v>
      </c>
      <c r="AL12" s="46"/>
      <c r="AM12" s="46"/>
      <c r="AN12" s="46"/>
      <c r="AO12" s="46"/>
      <c r="AP12" s="46"/>
      <c r="AQ12" s="46"/>
      <c r="AR12" s="46">
        <v>1</v>
      </c>
      <c r="AS12" s="46">
        <v>3</v>
      </c>
      <c r="AT12" s="46">
        <v>2</v>
      </c>
      <c r="AU12" s="46"/>
      <c r="AV12" s="46"/>
      <c r="AW12" s="46"/>
      <c r="AX12" s="46"/>
      <c r="AY12" s="46">
        <v>3</v>
      </c>
      <c r="AZ12" s="46">
        <v>5</v>
      </c>
      <c r="BA12" s="46">
        <v>1</v>
      </c>
      <c r="BB12" s="46"/>
      <c r="BC12" s="46"/>
      <c r="BD12" s="46"/>
      <c r="BE12" s="46"/>
      <c r="BF12" s="46"/>
      <c r="BG12" s="46">
        <v>1</v>
      </c>
      <c r="BH12" s="46">
        <v>3</v>
      </c>
      <c r="BI12" s="46">
        <v>6</v>
      </c>
      <c r="BJ12" s="46">
        <v>4</v>
      </c>
      <c r="BK12" s="46"/>
      <c r="BL12" s="46"/>
      <c r="BM12" s="46"/>
      <c r="BN12" s="46"/>
      <c r="BO12" s="46">
        <v>6</v>
      </c>
      <c r="BP12" s="46">
        <v>5</v>
      </c>
      <c r="BQ12" s="46">
        <v>5</v>
      </c>
      <c r="BR12" s="46">
        <v>6</v>
      </c>
      <c r="BS12" s="46"/>
      <c r="BT12" s="46"/>
      <c r="BU12" s="46"/>
      <c r="BV12" s="46"/>
      <c r="BW12" s="46">
        <v>6</v>
      </c>
      <c r="BX12" s="46">
        <v>7</v>
      </c>
      <c r="BY12" s="46">
        <v>7</v>
      </c>
      <c r="BZ12" s="46">
        <v>4</v>
      </c>
      <c r="CA12" s="45"/>
      <c r="CB12" s="45"/>
      <c r="CC12" s="46"/>
      <c r="CD12" s="46"/>
      <c r="CE12" s="46">
        <v>5</v>
      </c>
      <c r="CF12" s="46">
        <v>4</v>
      </c>
      <c r="CG12" s="46">
        <v>6</v>
      </c>
      <c r="CH12" s="46">
        <v>3</v>
      </c>
      <c r="CI12" s="172"/>
      <c r="CJ12" s="172"/>
      <c r="CK12" s="172"/>
      <c r="CL12" s="172"/>
      <c r="CM12" s="172">
        <v>2</v>
      </c>
      <c r="CN12" s="172">
        <v>1</v>
      </c>
      <c r="CO12" s="172">
        <v>5</v>
      </c>
      <c r="CP12" s="172">
        <v>7</v>
      </c>
      <c r="CQ12" s="172"/>
      <c r="CR12" s="172"/>
      <c r="CS12" s="172"/>
      <c r="CT12" s="172"/>
      <c r="CU12" s="172">
        <v>1</v>
      </c>
      <c r="CV12" s="172">
        <v>2</v>
      </c>
      <c r="CW12" s="172">
        <v>4</v>
      </c>
      <c r="CX12" s="172">
        <v>3</v>
      </c>
      <c r="CY12" s="172"/>
      <c r="CZ12" s="172"/>
      <c r="DA12" s="172"/>
      <c r="DB12" s="172"/>
      <c r="DC12" s="172">
        <v>6</v>
      </c>
      <c r="DD12" s="172">
        <v>12</v>
      </c>
      <c r="DE12" s="172">
        <v>11</v>
      </c>
      <c r="DF12" s="172">
        <v>9</v>
      </c>
      <c r="DG12" s="172"/>
      <c r="DH12" s="172"/>
      <c r="DI12" s="172"/>
      <c r="DJ12" s="40"/>
    </row>
    <row r="13" spans="1:114" ht="30" x14ac:dyDescent="0.25">
      <c r="A13" s="40">
        <f t="shared" si="8"/>
        <v>4</v>
      </c>
      <c r="B13" s="179" t="s">
        <v>198</v>
      </c>
      <c r="C13" s="46">
        <v>39782</v>
      </c>
      <c r="D13" s="46">
        <v>40179</v>
      </c>
      <c r="E13" s="46">
        <v>39782</v>
      </c>
      <c r="F13" s="46">
        <v>40179</v>
      </c>
      <c r="G13" s="46"/>
      <c r="H13" s="46">
        <v>259</v>
      </c>
      <c r="I13" s="261">
        <f t="shared" si="3"/>
        <v>0</v>
      </c>
      <c r="J13" s="261">
        <f t="shared" si="4"/>
        <v>0.64461534632519479</v>
      </c>
      <c r="K13" s="303">
        <f t="shared" si="5"/>
        <v>9</v>
      </c>
      <c r="L13" s="303">
        <f t="shared" si="6"/>
        <v>13</v>
      </c>
      <c r="M13" s="303">
        <f t="shared" si="2"/>
        <v>20</v>
      </c>
      <c r="N13" s="303">
        <f t="shared" si="7"/>
        <v>24</v>
      </c>
      <c r="O13" s="303">
        <f t="shared" si="2"/>
        <v>0</v>
      </c>
      <c r="P13" s="303">
        <f t="shared" si="2"/>
        <v>0</v>
      </c>
      <c r="Q13" s="303">
        <f t="shared" si="2"/>
        <v>0</v>
      </c>
      <c r="R13" s="303">
        <f t="shared" si="2"/>
        <v>2</v>
      </c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>
        <v>1</v>
      </c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>
        <v>1</v>
      </c>
      <c r="AS13" s="46"/>
      <c r="AT13" s="46"/>
      <c r="AU13" s="46"/>
      <c r="AV13" s="46"/>
      <c r="AW13" s="46"/>
      <c r="AX13" s="46"/>
      <c r="AY13" s="46">
        <v>1</v>
      </c>
      <c r="AZ13" s="46">
        <v>1</v>
      </c>
      <c r="BA13" s="46"/>
      <c r="BB13" s="46">
        <v>2</v>
      </c>
      <c r="BC13" s="46"/>
      <c r="BD13" s="46"/>
      <c r="BE13" s="46"/>
      <c r="BF13" s="46"/>
      <c r="BG13" s="46">
        <v>1</v>
      </c>
      <c r="BH13" s="46">
        <v>3</v>
      </c>
      <c r="BI13" s="46">
        <v>2</v>
      </c>
      <c r="BJ13" s="46">
        <v>3</v>
      </c>
      <c r="BK13" s="46"/>
      <c r="BL13" s="46"/>
      <c r="BM13" s="46"/>
      <c r="BN13" s="46"/>
      <c r="BO13" s="46">
        <v>1</v>
      </c>
      <c r="BP13" s="46">
        <v>1</v>
      </c>
      <c r="BQ13" s="46">
        <v>1</v>
      </c>
      <c r="BR13" s="46">
        <v>3</v>
      </c>
      <c r="BS13" s="46"/>
      <c r="BT13" s="46"/>
      <c r="BU13" s="46"/>
      <c r="BV13" s="46"/>
      <c r="BW13" s="46"/>
      <c r="BX13" s="46">
        <v>1</v>
      </c>
      <c r="BY13" s="46">
        <v>4</v>
      </c>
      <c r="BZ13" s="46"/>
      <c r="CA13" s="45"/>
      <c r="CB13" s="45"/>
      <c r="CC13" s="46"/>
      <c r="CD13" s="46"/>
      <c r="CE13" s="46">
        <v>1</v>
      </c>
      <c r="CF13" s="46">
        <v>1</v>
      </c>
      <c r="CG13" s="46"/>
      <c r="CH13" s="46">
        <v>2</v>
      </c>
      <c r="CI13" s="138"/>
      <c r="CJ13" s="138"/>
      <c r="CK13" s="138"/>
      <c r="CL13" s="138"/>
      <c r="CM13" s="138"/>
      <c r="CN13" s="138"/>
      <c r="CO13" s="138">
        <v>1</v>
      </c>
      <c r="CP13" s="138">
        <v>3</v>
      </c>
      <c r="CQ13" s="138"/>
      <c r="CR13" s="138"/>
      <c r="CS13" s="138"/>
      <c r="CT13" s="138">
        <v>1</v>
      </c>
      <c r="CU13" s="138">
        <v>1</v>
      </c>
      <c r="CV13" s="138">
        <v>2</v>
      </c>
      <c r="CW13" s="138">
        <v>1</v>
      </c>
      <c r="CX13" s="138"/>
      <c r="CY13" s="138"/>
      <c r="CZ13" s="138"/>
      <c r="DA13" s="138"/>
      <c r="DB13" s="138"/>
      <c r="DC13" s="138">
        <v>4</v>
      </c>
      <c r="DD13" s="138">
        <v>3</v>
      </c>
      <c r="DE13" s="138">
        <v>10</v>
      </c>
      <c r="DF13" s="138">
        <v>11</v>
      </c>
      <c r="DG13" s="138"/>
      <c r="DH13" s="138"/>
      <c r="DI13" s="138"/>
      <c r="DJ13" s="138">
        <v>1</v>
      </c>
    </row>
    <row r="14" spans="1:114" x14ac:dyDescent="0.25">
      <c r="A14" s="40">
        <f t="shared" si="8"/>
        <v>5</v>
      </c>
      <c r="B14" s="178" t="s">
        <v>199</v>
      </c>
      <c r="C14" s="46">
        <v>32927</v>
      </c>
      <c r="D14" s="46">
        <v>29856</v>
      </c>
      <c r="E14" s="46">
        <v>32927</v>
      </c>
      <c r="F14" s="46">
        <v>29856</v>
      </c>
      <c r="G14" s="40"/>
      <c r="H14" s="40"/>
      <c r="I14" s="261">
        <f t="shared" si="3"/>
        <v>0</v>
      </c>
      <c r="J14" s="261">
        <f t="shared" si="4"/>
        <v>0</v>
      </c>
      <c r="K14" s="303">
        <f t="shared" si="5"/>
        <v>0</v>
      </c>
      <c r="L14" s="303">
        <f t="shared" si="6"/>
        <v>0</v>
      </c>
      <c r="M14" s="303">
        <f t="shared" si="2"/>
        <v>0</v>
      </c>
      <c r="N14" s="303">
        <f t="shared" si="7"/>
        <v>0</v>
      </c>
      <c r="O14" s="303">
        <f t="shared" si="2"/>
        <v>0</v>
      </c>
      <c r="P14" s="303">
        <f t="shared" si="2"/>
        <v>0</v>
      </c>
      <c r="Q14" s="303">
        <f t="shared" si="2"/>
        <v>0</v>
      </c>
      <c r="R14" s="303">
        <f t="shared" si="2"/>
        <v>0</v>
      </c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</row>
    <row r="15" spans="1:114" ht="30" x14ac:dyDescent="0.25">
      <c r="A15" s="40">
        <f t="shared" si="8"/>
        <v>6</v>
      </c>
      <c r="B15" s="179" t="s">
        <v>200</v>
      </c>
      <c r="C15" s="46">
        <v>56214</v>
      </c>
      <c r="D15" s="46">
        <v>55161</v>
      </c>
      <c r="E15" s="46">
        <v>56214</v>
      </c>
      <c r="F15" s="46">
        <v>55161</v>
      </c>
      <c r="G15" s="46">
        <v>36384</v>
      </c>
      <c r="H15" s="46">
        <v>38888</v>
      </c>
      <c r="I15" s="261">
        <f t="shared" si="3"/>
        <v>64.724090084320636</v>
      </c>
      <c r="J15" s="261">
        <f t="shared" si="4"/>
        <v>70.499084498105546</v>
      </c>
      <c r="K15" s="303">
        <f t="shared" si="5"/>
        <v>47</v>
      </c>
      <c r="L15" s="303">
        <f t="shared" si="6"/>
        <v>56</v>
      </c>
      <c r="M15" s="303">
        <f t="shared" si="2"/>
        <v>76</v>
      </c>
      <c r="N15" s="303">
        <f t="shared" si="7"/>
        <v>81</v>
      </c>
      <c r="O15" s="303">
        <f t="shared" si="2"/>
        <v>7</v>
      </c>
      <c r="P15" s="303">
        <f t="shared" si="2"/>
        <v>2</v>
      </c>
      <c r="Q15" s="303">
        <f t="shared" si="2"/>
        <v>4</v>
      </c>
      <c r="R15" s="303">
        <f t="shared" si="2"/>
        <v>1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1</v>
      </c>
      <c r="AJ15" s="46">
        <v>4</v>
      </c>
      <c r="AK15" s="46">
        <v>1</v>
      </c>
      <c r="AL15" s="46">
        <v>3</v>
      </c>
      <c r="AM15" s="46">
        <v>0</v>
      </c>
      <c r="AN15" s="46">
        <v>0</v>
      </c>
      <c r="AO15" s="46">
        <v>0</v>
      </c>
      <c r="AP15" s="46">
        <v>0</v>
      </c>
      <c r="AQ15" s="46">
        <v>2</v>
      </c>
      <c r="AR15" s="46">
        <v>3</v>
      </c>
      <c r="AS15" s="46">
        <v>1</v>
      </c>
      <c r="AT15" s="46">
        <v>3</v>
      </c>
      <c r="AU15" s="46">
        <v>0</v>
      </c>
      <c r="AV15" s="46">
        <v>0</v>
      </c>
      <c r="AW15" s="46">
        <v>0</v>
      </c>
      <c r="AX15" s="46">
        <v>0</v>
      </c>
      <c r="AY15" s="46">
        <v>5</v>
      </c>
      <c r="AZ15" s="46">
        <v>5</v>
      </c>
      <c r="BA15" s="46">
        <v>1</v>
      </c>
      <c r="BB15" s="46">
        <v>1</v>
      </c>
      <c r="BC15" s="46">
        <v>0</v>
      </c>
      <c r="BD15" s="46">
        <v>1</v>
      </c>
      <c r="BE15" s="46">
        <v>0</v>
      </c>
      <c r="BF15" s="46">
        <v>0</v>
      </c>
      <c r="BG15" s="46">
        <v>5</v>
      </c>
      <c r="BH15" s="46">
        <v>6</v>
      </c>
      <c r="BI15" s="46">
        <v>7</v>
      </c>
      <c r="BJ15" s="46">
        <v>7</v>
      </c>
      <c r="BK15" s="46">
        <v>0</v>
      </c>
      <c r="BL15" s="46">
        <v>0</v>
      </c>
      <c r="BM15" s="46">
        <v>0</v>
      </c>
      <c r="BN15" s="46">
        <v>0</v>
      </c>
      <c r="BO15" s="46">
        <v>5</v>
      </c>
      <c r="BP15" s="46">
        <v>7</v>
      </c>
      <c r="BQ15" s="46">
        <v>9</v>
      </c>
      <c r="BR15" s="46">
        <v>7</v>
      </c>
      <c r="BS15" s="46">
        <v>0</v>
      </c>
      <c r="BT15" s="46">
        <v>0</v>
      </c>
      <c r="BU15" s="46">
        <v>0</v>
      </c>
      <c r="BV15" s="46">
        <v>0</v>
      </c>
      <c r="BW15" s="46">
        <v>7</v>
      </c>
      <c r="BX15" s="46">
        <v>5</v>
      </c>
      <c r="BY15" s="46">
        <v>5</v>
      </c>
      <c r="BZ15" s="46">
        <v>7</v>
      </c>
      <c r="CA15" s="45">
        <v>0</v>
      </c>
      <c r="CB15" s="45">
        <v>0</v>
      </c>
      <c r="CC15" s="46">
        <v>0</v>
      </c>
      <c r="CD15" s="46">
        <v>0</v>
      </c>
      <c r="CE15" s="46">
        <v>1</v>
      </c>
      <c r="CF15" s="46">
        <v>3</v>
      </c>
      <c r="CG15" s="46">
        <v>3</v>
      </c>
      <c r="CH15" s="46">
        <v>6</v>
      </c>
      <c r="CI15" s="238">
        <v>1</v>
      </c>
      <c r="CJ15" s="238">
        <v>0</v>
      </c>
      <c r="CK15" s="238">
        <v>0</v>
      </c>
      <c r="CL15" s="238">
        <v>0</v>
      </c>
      <c r="CM15" s="238">
        <v>1</v>
      </c>
      <c r="CN15" s="238">
        <v>3</v>
      </c>
      <c r="CO15" s="238">
        <v>6</v>
      </c>
      <c r="CP15" s="238">
        <v>7</v>
      </c>
      <c r="CQ15" s="238">
        <v>1</v>
      </c>
      <c r="CR15" s="238">
        <v>0</v>
      </c>
      <c r="CS15" s="238">
        <v>0</v>
      </c>
      <c r="CT15" s="238">
        <v>0</v>
      </c>
      <c r="CU15" s="238">
        <v>5</v>
      </c>
      <c r="CV15" s="238">
        <v>2</v>
      </c>
      <c r="CW15" s="238">
        <v>12</v>
      </c>
      <c r="CX15" s="238">
        <v>6</v>
      </c>
      <c r="CY15" s="238">
        <v>1</v>
      </c>
      <c r="CZ15" s="238">
        <v>0</v>
      </c>
      <c r="DA15" s="238">
        <v>1</v>
      </c>
      <c r="DB15" s="238">
        <v>0</v>
      </c>
      <c r="DC15" s="238">
        <v>15</v>
      </c>
      <c r="DD15" s="238">
        <v>18</v>
      </c>
      <c r="DE15" s="238">
        <v>31</v>
      </c>
      <c r="DF15" s="238">
        <v>34</v>
      </c>
      <c r="DG15" s="238">
        <v>4</v>
      </c>
      <c r="DH15" s="238">
        <v>1</v>
      </c>
      <c r="DI15" s="238">
        <v>3</v>
      </c>
      <c r="DJ15" s="238">
        <v>1</v>
      </c>
    </row>
    <row r="16" spans="1:114" ht="30" x14ac:dyDescent="0.25">
      <c r="A16" s="40">
        <f t="shared" si="8"/>
        <v>7</v>
      </c>
      <c r="B16" s="179" t="s">
        <v>201</v>
      </c>
      <c r="C16" s="46">
        <v>15383</v>
      </c>
      <c r="D16" s="46">
        <v>16505</v>
      </c>
      <c r="E16" s="46">
        <v>15383</v>
      </c>
      <c r="F16" s="46">
        <v>16505</v>
      </c>
      <c r="G16" s="46">
        <v>615</v>
      </c>
      <c r="H16" s="46">
        <v>723</v>
      </c>
      <c r="I16" s="261">
        <f t="shared" si="3"/>
        <v>3.9979197815770657</v>
      </c>
      <c r="J16" s="261">
        <f t="shared" si="4"/>
        <v>4.3804907603756433</v>
      </c>
      <c r="K16" s="303">
        <f t="shared" si="5"/>
        <v>9</v>
      </c>
      <c r="L16" s="303">
        <f t="shared" si="6"/>
        <v>14</v>
      </c>
      <c r="M16" s="303">
        <f t="shared" si="2"/>
        <v>16</v>
      </c>
      <c r="N16" s="303">
        <f t="shared" si="7"/>
        <v>20</v>
      </c>
      <c r="O16" s="303">
        <f t="shared" si="2"/>
        <v>2</v>
      </c>
      <c r="P16" s="303">
        <f t="shared" si="2"/>
        <v>2</v>
      </c>
      <c r="Q16" s="303">
        <f t="shared" si="2"/>
        <v>0</v>
      </c>
      <c r="R16" s="303">
        <f t="shared" si="2"/>
        <v>0</v>
      </c>
      <c r="S16" s="46">
        <v>2</v>
      </c>
      <c r="T16" s="142">
        <v>1</v>
      </c>
      <c r="U16" s="46">
        <v>1</v>
      </c>
      <c r="V16" s="46"/>
      <c r="W16" s="46"/>
      <c r="X16" s="46"/>
      <c r="Y16" s="46"/>
      <c r="Z16" s="46"/>
      <c r="AA16" s="46"/>
      <c r="AB16" s="46"/>
      <c r="AC16" s="46">
        <v>1</v>
      </c>
      <c r="AD16" s="46"/>
      <c r="AE16" s="46"/>
      <c r="AF16" s="46"/>
      <c r="AG16" s="46"/>
      <c r="AH16" s="46"/>
      <c r="AI16" s="46"/>
      <c r="AJ16" s="46"/>
      <c r="AK16" s="46"/>
      <c r="AL16" s="46">
        <v>1</v>
      </c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>
        <v>1</v>
      </c>
      <c r="BC16" s="46"/>
      <c r="BD16" s="46"/>
      <c r="BE16" s="46"/>
      <c r="BF16" s="46"/>
      <c r="BG16" s="46"/>
      <c r="BH16" s="46"/>
      <c r="BI16" s="46">
        <v>1</v>
      </c>
      <c r="BJ16" s="46">
        <v>2</v>
      </c>
      <c r="BK16" s="46"/>
      <c r="BL16" s="46"/>
      <c r="BM16" s="46"/>
      <c r="BN16" s="46"/>
      <c r="BO16" s="46"/>
      <c r="BP16" s="46">
        <v>2</v>
      </c>
      <c r="BQ16" s="46">
        <v>1</v>
      </c>
      <c r="BR16" s="46">
        <v>1</v>
      </c>
      <c r="BS16" s="46"/>
      <c r="BT16" s="46"/>
      <c r="BU16" s="46"/>
      <c r="BV16" s="46"/>
      <c r="BW16" s="46"/>
      <c r="BX16" s="46"/>
      <c r="BY16" s="46"/>
      <c r="BZ16" s="46"/>
      <c r="CA16" s="45"/>
      <c r="CB16" s="45"/>
      <c r="CC16" s="46"/>
      <c r="CD16" s="46"/>
      <c r="CE16" s="46">
        <v>2</v>
      </c>
      <c r="CF16" s="46">
        <v>2</v>
      </c>
      <c r="CG16" s="46">
        <v>1</v>
      </c>
      <c r="CH16" s="46">
        <v>2</v>
      </c>
      <c r="CI16" s="138"/>
      <c r="CJ16" s="138">
        <v>1</v>
      </c>
      <c r="CK16" s="138"/>
      <c r="CL16" s="138"/>
      <c r="CM16" s="138">
        <v>1</v>
      </c>
      <c r="CN16" s="138">
        <v>1</v>
      </c>
      <c r="CO16" s="138">
        <v>3</v>
      </c>
      <c r="CP16" s="138">
        <v>3</v>
      </c>
      <c r="CQ16" s="138">
        <v>1</v>
      </c>
      <c r="CR16" s="138"/>
      <c r="CS16" s="138"/>
      <c r="CT16" s="138"/>
      <c r="CU16" s="138">
        <v>1</v>
      </c>
      <c r="CV16" s="138">
        <v>2</v>
      </c>
      <c r="CW16" s="138">
        <v>1</v>
      </c>
      <c r="CX16" s="138">
        <v>3</v>
      </c>
      <c r="CY16" s="138"/>
      <c r="CZ16" s="138"/>
      <c r="DA16" s="138"/>
      <c r="DB16" s="138"/>
      <c r="DC16" s="138">
        <v>3</v>
      </c>
      <c r="DD16" s="138">
        <v>6</v>
      </c>
      <c r="DE16" s="138">
        <v>7</v>
      </c>
      <c r="DF16" s="138">
        <v>7</v>
      </c>
      <c r="DG16" s="138">
        <v>1</v>
      </c>
      <c r="DH16" s="138">
        <v>1</v>
      </c>
      <c r="DI16" s="138"/>
      <c r="DJ16" s="138"/>
    </row>
    <row r="17" spans="1:114" ht="30" x14ac:dyDescent="0.25">
      <c r="A17" s="40">
        <f t="shared" si="8"/>
        <v>8</v>
      </c>
      <c r="B17" s="179" t="s">
        <v>202</v>
      </c>
      <c r="C17" s="46">
        <v>13329</v>
      </c>
      <c r="D17" s="46">
        <v>13057</v>
      </c>
      <c r="E17" s="46">
        <v>13329</v>
      </c>
      <c r="F17" s="46">
        <v>13057</v>
      </c>
      <c r="G17" s="46">
        <v>44</v>
      </c>
      <c r="H17" s="46">
        <v>38</v>
      </c>
      <c r="I17" s="261">
        <f t="shared" si="3"/>
        <v>0.33010728486758195</v>
      </c>
      <c r="J17" s="261">
        <f t="shared" si="4"/>
        <v>0.29103163054300374</v>
      </c>
      <c r="K17" s="303">
        <f t="shared" si="5"/>
        <v>20</v>
      </c>
      <c r="L17" s="303">
        <f t="shared" si="6"/>
        <v>13</v>
      </c>
      <c r="M17" s="303">
        <f t="shared" si="2"/>
        <v>24</v>
      </c>
      <c r="N17" s="303">
        <f t="shared" si="7"/>
        <v>25</v>
      </c>
      <c r="O17" s="303">
        <f t="shared" si="2"/>
        <v>2</v>
      </c>
      <c r="P17" s="303">
        <f t="shared" si="2"/>
        <v>2</v>
      </c>
      <c r="Q17" s="303">
        <f t="shared" si="2"/>
        <v>4</v>
      </c>
      <c r="R17" s="303">
        <f t="shared" si="2"/>
        <v>2</v>
      </c>
      <c r="S17" s="46">
        <v>1</v>
      </c>
      <c r="T17" s="46">
        <v>2</v>
      </c>
      <c r="U17" s="46"/>
      <c r="V17" s="46">
        <v>2</v>
      </c>
      <c r="W17" s="46"/>
      <c r="X17" s="46"/>
      <c r="Y17" s="46"/>
      <c r="Z17" s="46"/>
      <c r="AA17" s="46">
        <v>1</v>
      </c>
      <c r="AB17" s="46"/>
      <c r="AC17" s="46"/>
      <c r="AD17" s="46">
        <v>1</v>
      </c>
      <c r="AE17" s="46"/>
      <c r="AF17" s="46"/>
      <c r="AG17" s="46"/>
      <c r="AH17" s="46"/>
      <c r="AI17" s="46"/>
      <c r="AJ17" s="46">
        <v>1</v>
      </c>
      <c r="AK17" s="46"/>
      <c r="AL17" s="46"/>
      <c r="AM17" s="46"/>
      <c r="AN17" s="46"/>
      <c r="AO17" s="46"/>
      <c r="AP17" s="46"/>
      <c r="AQ17" s="46">
        <v>2</v>
      </c>
      <c r="AR17" s="46"/>
      <c r="AS17" s="46">
        <v>2</v>
      </c>
      <c r="AT17" s="46">
        <v>1</v>
      </c>
      <c r="AU17" s="46"/>
      <c r="AV17" s="46"/>
      <c r="AW17" s="46"/>
      <c r="AX17" s="46"/>
      <c r="AY17" s="46">
        <v>2</v>
      </c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>
        <v>1</v>
      </c>
      <c r="BK17" s="46"/>
      <c r="BL17" s="46"/>
      <c r="BM17" s="46"/>
      <c r="BN17" s="46"/>
      <c r="BO17" s="46">
        <v>2</v>
      </c>
      <c r="BP17" s="46">
        <v>2</v>
      </c>
      <c r="BQ17" s="46"/>
      <c r="BR17" s="46">
        <v>3</v>
      </c>
      <c r="BS17" s="46"/>
      <c r="BT17" s="46"/>
      <c r="BU17" s="46"/>
      <c r="BV17" s="46"/>
      <c r="BW17" s="46">
        <v>1</v>
      </c>
      <c r="BX17" s="46">
        <v>1</v>
      </c>
      <c r="BY17" s="46">
        <v>4</v>
      </c>
      <c r="BZ17" s="46">
        <v>1</v>
      </c>
      <c r="CA17" s="45"/>
      <c r="CB17" s="45"/>
      <c r="CC17" s="46"/>
      <c r="CD17" s="46"/>
      <c r="CE17" s="46">
        <v>2</v>
      </c>
      <c r="CF17" s="46">
        <v>1</v>
      </c>
      <c r="CG17" s="46"/>
      <c r="CH17" s="46">
        <v>3</v>
      </c>
      <c r="CI17" s="138"/>
      <c r="CJ17" s="138"/>
      <c r="CK17" s="138"/>
      <c r="CL17" s="138">
        <v>1</v>
      </c>
      <c r="CM17" s="138">
        <v>3</v>
      </c>
      <c r="CN17" s="138">
        <v>1</v>
      </c>
      <c r="CO17" s="138">
        <v>2</v>
      </c>
      <c r="CP17" s="138">
        <v>1</v>
      </c>
      <c r="CQ17" s="138">
        <v>2</v>
      </c>
      <c r="CR17" s="138"/>
      <c r="CS17" s="138">
        <v>1</v>
      </c>
      <c r="CT17" s="138"/>
      <c r="CU17" s="138">
        <v>1</v>
      </c>
      <c r="CV17" s="138">
        <v>1</v>
      </c>
      <c r="CW17" s="138">
        <v>2</v>
      </c>
      <c r="CX17" s="138">
        <v>1</v>
      </c>
      <c r="CY17" s="138"/>
      <c r="CZ17" s="138"/>
      <c r="DA17" s="138"/>
      <c r="DB17" s="138"/>
      <c r="DC17" s="138">
        <v>5</v>
      </c>
      <c r="DD17" s="138">
        <v>4</v>
      </c>
      <c r="DE17" s="138">
        <v>14</v>
      </c>
      <c r="DF17" s="138">
        <v>11</v>
      </c>
      <c r="DG17" s="138"/>
      <c r="DH17" s="138">
        <v>2</v>
      </c>
      <c r="DI17" s="138">
        <v>3</v>
      </c>
      <c r="DJ17" s="138">
        <v>1</v>
      </c>
    </row>
    <row r="18" spans="1:114" ht="30" x14ac:dyDescent="0.25">
      <c r="A18" s="40">
        <f t="shared" si="8"/>
        <v>9</v>
      </c>
      <c r="B18" s="179" t="s">
        <v>203</v>
      </c>
      <c r="C18" s="46">
        <v>14218</v>
      </c>
      <c r="D18" s="46">
        <v>14756</v>
      </c>
      <c r="E18" s="46">
        <v>14218</v>
      </c>
      <c r="F18" s="46">
        <v>14756</v>
      </c>
      <c r="G18" s="46"/>
      <c r="H18" s="46"/>
      <c r="I18" s="261">
        <f t="shared" si="3"/>
        <v>0</v>
      </c>
      <c r="J18" s="261">
        <f t="shared" si="4"/>
        <v>0</v>
      </c>
      <c r="K18" s="303">
        <f t="shared" si="5"/>
        <v>2</v>
      </c>
      <c r="L18" s="303">
        <f t="shared" si="6"/>
        <v>0</v>
      </c>
      <c r="M18" s="303">
        <f t="shared" si="2"/>
        <v>0</v>
      </c>
      <c r="N18" s="303">
        <f t="shared" si="7"/>
        <v>1</v>
      </c>
      <c r="O18" s="303">
        <f t="shared" si="2"/>
        <v>2</v>
      </c>
      <c r="P18" s="303">
        <f t="shared" si="2"/>
        <v>0</v>
      </c>
      <c r="Q18" s="303">
        <f t="shared" si="2"/>
        <v>0</v>
      </c>
      <c r="R18" s="303">
        <f t="shared" si="2"/>
        <v>1</v>
      </c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5"/>
      <c r="CB18" s="45"/>
      <c r="CC18" s="46"/>
      <c r="CD18" s="46"/>
      <c r="CE18" s="46"/>
      <c r="CF18" s="46"/>
      <c r="CG18" s="46"/>
      <c r="CH18" s="46"/>
      <c r="CI18" s="138"/>
      <c r="CJ18" s="138"/>
      <c r="CK18" s="138"/>
      <c r="CL18" s="138"/>
      <c r="CM18" s="138">
        <v>1</v>
      </c>
      <c r="CN18" s="138"/>
      <c r="CO18" s="138"/>
      <c r="CP18" s="138"/>
      <c r="CQ18" s="138">
        <v>1</v>
      </c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>
        <v>1</v>
      </c>
      <c r="DD18" s="138"/>
      <c r="DE18" s="138"/>
      <c r="DF18" s="138">
        <v>1</v>
      </c>
      <c r="DG18" s="138">
        <v>1</v>
      </c>
      <c r="DH18" s="138"/>
      <c r="DI18" s="138"/>
      <c r="DJ18" s="138">
        <v>1</v>
      </c>
    </row>
    <row r="19" spans="1:114" ht="30" x14ac:dyDescent="0.25">
      <c r="A19" s="40">
        <f t="shared" si="8"/>
        <v>10</v>
      </c>
      <c r="B19" s="179" t="s">
        <v>204</v>
      </c>
      <c r="C19" s="46">
        <v>12344</v>
      </c>
      <c r="D19" s="46">
        <v>11679</v>
      </c>
      <c r="E19" s="46">
        <v>12344</v>
      </c>
      <c r="F19" s="46">
        <v>11679</v>
      </c>
      <c r="G19" s="46"/>
      <c r="H19" s="46"/>
      <c r="I19" s="261">
        <f t="shared" si="3"/>
        <v>0</v>
      </c>
      <c r="J19" s="261">
        <f t="shared" si="4"/>
        <v>0</v>
      </c>
      <c r="K19" s="303">
        <f t="shared" si="5"/>
        <v>4</v>
      </c>
      <c r="L19" s="303">
        <f t="shared" si="6"/>
        <v>2</v>
      </c>
      <c r="M19" s="303">
        <f t="shared" si="2"/>
        <v>11</v>
      </c>
      <c r="N19" s="303">
        <f t="shared" si="7"/>
        <v>5</v>
      </c>
      <c r="O19" s="303">
        <f t="shared" si="2"/>
        <v>0</v>
      </c>
      <c r="P19" s="303">
        <f t="shared" si="2"/>
        <v>0</v>
      </c>
      <c r="Q19" s="303">
        <f t="shared" si="2"/>
        <v>1</v>
      </c>
      <c r="R19" s="303">
        <f t="shared" si="2"/>
        <v>1</v>
      </c>
      <c r="S19" s="46"/>
      <c r="T19" s="46"/>
      <c r="U19" s="46"/>
      <c r="V19" s="46"/>
      <c r="W19" s="46"/>
      <c r="X19" s="46"/>
      <c r="Y19" s="46"/>
      <c r="Z19" s="46"/>
      <c r="AA19" s="46"/>
      <c r="AB19" s="46">
        <v>1</v>
      </c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>
        <v>1</v>
      </c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>
        <v>1</v>
      </c>
      <c r="BJ19" s="46">
        <v>1</v>
      </c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>
        <v>1</v>
      </c>
      <c r="BY19" s="46"/>
      <c r="BZ19" s="46"/>
      <c r="CA19" s="45"/>
      <c r="CB19" s="45"/>
      <c r="CC19" s="46"/>
      <c r="CD19" s="46"/>
      <c r="CE19" s="46">
        <v>1</v>
      </c>
      <c r="CF19" s="46"/>
      <c r="CG19" s="46">
        <v>1</v>
      </c>
      <c r="CH19" s="46">
        <v>1</v>
      </c>
      <c r="CI19" s="138"/>
      <c r="CJ19" s="138"/>
      <c r="CK19" s="138"/>
      <c r="CL19" s="138"/>
      <c r="CM19" s="138">
        <v>2</v>
      </c>
      <c r="CN19" s="138"/>
      <c r="CO19" s="138">
        <v>3</v>
      </c>
      <c r="CP19" s="138">
        <v>2</v>
      </c>
      <c r="CQ19" s="138"/>
      <c r="CR19" s="138"/>
      <c r="CS19" s="138"/>
      <c r="CT19" s="138">
        <v>1</v>
      </c>
      <c r="CU19" s="138"/>
      <c r="CV19" s="138"/>
      <c r="CW19" s="138">
        <v>2</v>
      </c>
      <c r="CX19" s="138"/>
      <c r="CY19" s="138"/>
      <c r="CZ19" s="138"/>
      <c r="DA19" s="138"/>
      <c r="DB19" s="138"/>
      <c r="DC19" s="138">
        <v>1</v>
      </c>
      <c r="DD19" s="138"/>
      <c r="DE19" s="138">
        <v>4</v>
      </c>
      <c r="DF19" s="138"/>
      <c r="DG19" s="138"/>
      <c r="DH19" s="138"/>
      <c r="DI19" s="138">
        <v>1</v>
      </c>
      <c r="DJ19" s="40"/>
    </row>
    <row r="20" spans="1:114" ht="30" x14ac:dyDescent="0.25">
      <c r="A20" s="40">
        <f t="shared" si="8"/>
        <v>11</v>
      </c>
      <c r="B20" s="179" t="s">
        <v>205</v>
      </c>
      <c r="C20" s="46">
        <v>11778</v>
      </c>
      <c r="D20" s="46">
        <v>11833</v>
      </c>
      <c r="E20" s="46">
        <v>11778</v>
      </c>
      <c r="F20" s="46">
        <v>11833</v>
      </c>
      <c r="G20" s="46"/>
      <c r="H20" s="46"/>
      <c r="I20" s="261">
        <f t="shared" si="3"/>
        <v>0</v>
      </c>
      <c r="J20" s="261">
        <f t="shared" si="4"/>
        <v>0</v>
      </c>
      <c r="K20" s="303">
        <f t="shared" si="5"/>
        <v>2</v>
      </c>
      <c r="L20" s="303">
        <f t="shared" si="6"/>
        <v>5</v>
      </c>
      <c r="M20" s="303">
        <f t="shared" si="2"/>
        <v>1</v>
      </c>
      <c r="N20" s="303">
        <f t="shared" si="7"/>
        <v>2</v>
      </c>
      <c r="O20" s="303">
        <f t="shared" si="2"/>
        <v>2</v>
      </c>
      <c r="P20" s="303">
        <f t="shared" si="2"/>
        <v>0</v>
      </c>
      <c r="Q20" s="303">
        <f t="shared" si="2"/>
        <v>0</v>
      </c>
      <c r="R20" s="303">
        <f t="shared" si="2"/>
        <v>0</v>
      </c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>
        <v>2</v>
      </c>
      <c r="AS20" s="46">
        <v>1</v>
      </c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>
        <v>1</v>
      </c>
      <c r="BY20" s="46"/>
      <c r="BZ20" s="46"/>
      <c r="CA20" s="45"/>
      <c r="CB20" s="45"/>
      <c r="CC20" s="46"/>
      <c r="CD20" s="46"/>
      <c r="CE20" s="46">
        <v>2</v>
      </c>
      <c r="CF20" s="46">
        <v>1</v>
      </c>
      <c r="CG20" s="46"/>
      <c r="CH20" s="46"/>
      <c r="CI20" s="238">
        <v>2</v>
      </c>
      <c r="CJ20" s="238"/>
      <c r="CK20" s="238"/>
      <c r="CL20" s="238"/>
      <c r="CM20" s="238"/>
      <c r="CN20" s="238">
        <v>1</v>
      </c>
      <c r="CO20" s="238"/>
      <c r="CP20" s="238">
        <v>1</v>
      </c>
      <c r="CQ20" s="238"/>
      <c r="CR20" s="238"/>
      <c r="CS20" s="238"/>
      <c r="CT20" s="238"/>
      <c r="CU20" s="238"/>
      <c r="CV20" s="238"/>
      <c r="CW20" s="238"/>
      <c r="CX20" s="238">
        <v>1</v>
      </c>
      <c r="CY20" s="238"/>
      <c r="CZ20" s="238"/>
      <c r="DA20" s="238"/>
      <c r="DB20" s="238"/>
      <c r="DC20" s="238"/>
      <c r="DD20" s="238"/>
      <c r="DE20" s="238"/>
      <c r="DF20" s="238"/>
      <c r="DG20" s="238"/>
      <c r="DH20" s="238"/>
      <c r="DI20" s="238"/>
      <c r="DJ20" s="238"/>
    </row>
    <row r="21" spans="1:114" ht="30" x14ac:dyDescent="0.25">
      <c r="A21" s="40">
        <f t="shared" si="8"/>
        <v>12</v>
      </c>
      <c r="B21" s="179" t="s">
        <v>206</v>
      </c>
      <c r="C21" s="46">
        <v>13967</v>
      </c>
      <c r="D21" s="46">
        <v>13728</v>
      </c>
      <c r="E21" s="46">
        <v>13967</v>
      </c>
      <c r="F21" s="46">
        <v>13728</v>
      </c>
      <c r="G21" s="46">
        <v>115</v>
      </c>
      <c r="H21" s="46">
        <v>211</v>
      </c>
      <c r="I21" s="261">
        <f t="shared" si="3"/>
        <v>0.82336937065941151</v>
      </c>
      <c r="J21" s="261">
        <f t="shared" si="4"/>
        <v>1.537004662004662</v>
      </c>
      <c r="K21" s="303">
        <f t="shared" si="5"/>
        <v>2</v>
      </c>
      <c r="L21" s="303">
        <f t="shared" si="6"/>
        <v>2</v>
      </c>
      <c r="M21" s="303">
        <f t="shared" si="2"/>
        <v>4</v>
      </c>
      <c r="N21" s="303">
        <f t="shared" si="7"/>
        <v>12</v>
      </c>
      <c r="O21" s="303">
        <f t="shared" si="2"/>
        <v>1</v>
      </c>
      <c r="P21" s="303">
        <f t="shared" si="2"/>
        <v>1</v>
      </c>
      <c r="Q21" s="303">
        <f t="shared" si="2"/>
        <v>0</v>
      </c>
      <c r="R21" s="303">
        <f t="shared" si="2"/>
        <v>1</v>
      </c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>
        <v>1</v>
      </c>
      <c r="BB21" s="46">
        <v>1</v>
      </c>
      <c r="BC21" s="46"/>
      <c r="BD21" s="46"/>
      <c r="BE21" s="46"/>
      <c r="BF21" s="46"/>
      <c r="BG21" s="46"/>
      <c r="BH21" s="46">
        <v>1</v>
      </c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5"/>
      <c r="CB21" s="45"/>
      <c r="CC21" s="46"/>
      <c r="CD21" s="46"/>
      <c r="CE21" s="46">
        <v>1</v>
      </c>
      <c r="CF21" s="46">
        <v>1</v>
      </c>
      <c r="CG21" s="46"/>
      <c r="CH21" s="46">
        <v>9</v>
      </c>
      <c r="CI21" s="273"/>
      <c r="CJ21" s="273"/>
      <c r="CK21" s="273"/>
      <c r="CL21" s="273"/>
      <c r="CM21" s="273"/>
      <c r="CN21" s="273"/>
      <c r="CO21" s="273">
        <v>1</v>
      </c>
      <c r="CP21" s="273"/>
      <c r="CQ21" s="273"/>
      <c r="CR21" s="273"/>
      <c r="CS21" s="273"/>
      <c r="CT21" s="273"/>
      <c r="CU21" s="273"/>
      <c r="CV21" s="273"/>
      <c r="CW21" s="273"/>
      <c r="CX21" s="273"/>
      <c r="CY21" s="273">
        <v>1</v>
      </c>
      <c r="CZ21" s="273">
        <v>1</v>
      </c>
      <c r="DA21" s="273"/>
      <c r="DB21" s="273">
        <v>1</v>
      </c>
      <c r="DC21" s="273">
        <v>1</v>
      </c>
      <c r="DD21" s="273"/>
      <c r="DE21" s="273">
        <v>2</v>
      </c>
      <c r="DF21" s="273">
        <v>2</v>
      </c>
      <c r="DG21" s="273"/>
      <c r="DH21" s="272"/>
      <c r="DI21" s="273"/>
      <c r="DJ21" s="273"/>
    </row>
    <row r="22" spans="1:114" ht="30" x14ac:dyDescent="0.25">
      <c r="A22" s="40">
        <f t="shared" si="8"/>
        <v>13</v>
      </c>
      <c r="B22" s="179" t="s">
        <v>207</v>
      </c>
      <c r="C22" s="46">
        <v>5137</v>
      </c>
      <c r="D22" s="46">
        <v>4767</v>
      </c>
      <c r="E22" s="46">
        <v>5137</v>
      </c>
      <c r="F22" s="46">
        <v>4767</v>
      </c>
      <c r="G22" s="40"/>
      <c r="H22" s="40"/>
      <c r="I22" s="261">
        <f t="shared" si="3"/>
        <v>0</v>
      </c>
      <c r="J22" s="261">
        <f t="shared" si="4"/>
        <v>0</v>
      </c>
      <c r="K22" s="303">
        <f t="shared" si="5"/>
        <v>0</v>
      </c>
      <c r="L22" s="303">
        <f t="shared" si="6"/>
        <v>0</v>
      </c>
      <c r="M22" s="303">
        <f t="shared" si="2"/>
        <v>0</v>
      </c>
      <c r="N22" s="303">
        <f t="shared" si="7"/>
        <v>0</v>
      </c>
      <c r="O22" s="303">
        <f t="shared" si="2"/>
        <v>0</v>
      </c>
      <c r="P22" s="303">
        <f t="shared" si="2"/>
        <v>0</v>
      </c>
      <c r="Q22" s="303">
        <f t="shared" si="2"/>
        <v>0</v>
      </c>
      <c r="R22" s="303">
        <f t="shared" si="2"/>
        <v>0</v>
      </c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</row>
    <row r="23" spans="1:114" x14ac:dyDescent="0.25">
      <c r="A23" s="149"/>
      <c r="B23" s="148" t="s">
        <v>208</v>
      </c>
      <c r="C23" s="153">
        <f>SUM(C10:C22)</f>
        <v>368637</v>
      </c>
      <c r="D23" s="153">
        <f t="shared" ref="D23:BO23" si="9">SUM(D10:D22)</f>
        <v>370987</v>
      </c>
      <c r="E23" s="153">
        <f t="shared" si="9"/>
        <v>368637</v>
      </c>
      <c r="F23" s="153">
        <f t="shared" si="9"/>
        <v>370987</v>
      </c>
      <c r="G23" s="153">
        <f t="shared" si="9"/>
        <v>37212</v>
      </c>
      <c r="H23" s="153">
        <f t="shared" si="9"/>
        <v>40182</v>
      </c>
      <c r="I23" s="313">
        <f t="shared" si="3"/>
        <v>10.094483190781174</v>
      </c>
      <c r="J23" s="313">
        <f t="shared" si="4"/>
        <v>10.831107289473755</v>
      </c>
      <c r="K23" s="312">
        <f t="shared" si="5"/>
        <v>137</v>
      </c>
      <c r="L23" s="312">
        <f t="shared" si="6"/>
        <v>166</v>
      </c>
      <c r="M23" s="312">
        <f t="shared" si="2"/>
        <v>218</v>
      </c>
      <c r="N23" s="312">
        <f t="shared" si="7"/>
        <v>244</v>
      </c>
      <c r="O23" s="312">
        <f t="shared" si="2"/>
        <v>18</v>
      </c>
      <c r="P23" s="312">
        <f t="shared" si="2"/>
        <v>12</v>
      </c>
      <c r="Q23" s="312">
        <f t="shared" si="2"/>
        <v>11</v>
      </c>
      <c r="R23" s="312">
        <f t="shared" si="2"/>
        <v>9</v>
      </c>
      <c r="S23" s="153">
        <f t="shared" si="9"/>
        <v>4</v>
      </c>
      <c r="T23" s="153">
        <f t="shared" si="9"/>
        <v>3</v>
      </c>
      <c r="U23" s="153">
        <f t="shared" si="9"/>
        <v>1</v>
      </c>
      <c r="V23" s="153">
        <f t="shared" si="9"/>
        <v>2</v>
      </c>
      <c r="W23" s="153">
        <f t="shared" si="9"/>
        <v>0</v>
      </c>
      <c r="X23" s="153">
        <f t="shared" si="9"/>
        <v>0</v>
      </c>
      <c r="Y23" s="153">
        <f t="shared" si="9"/>
        <v>0</v>
      </c>
      <c r="Z23" s="153">
        <f t="shared" si="9"/>
        <v>0</v>
      </c>
      <c r="AA23" s="153">
        <f t="shared" si="9"/>
        <v>1</v>
      </c>
      <c r="AB23" s="153">
        <f t="shared" si="9"/>
        <v>1</v>
      </c>
      <c r="AC23" s="153">
        <f t="shared" si="9"/>
        <v>2</v>
      </c>
      <c r="AD23" s="153">
        <f t="shared" si="9"/>
        <v>2</v>
      </c>
      <c r="AE23" s="153">
        <f t="shared" si="9"/>
        <v>0</v>
      </c>
      <c r="AF23" s="153">
        <f t="shared" si="9"/>
        <v>0</v>
      </c>
      <c r="AG23" s="153">
        <f t="shared" si="9"/>
        <v>0</v>
      </c>
      <c r="AH23" s="153">
        <f t="shared" si="9"/>
        <v>0</v>
      </c>
      <c r="AI23" s="153">
        <f t="shared" si="9"/>
        <v>1</v>
      </c>
      <c r="AJ23" s="153">
        <f t="shared" si="9"/>
        <v>5</v>
      </c>
      <c r="AK23" s="153">
        <f t="shared" si="9"/>
        <v>2</v>
      </c>
      <c r="AL23" s="153">
        <f t="shared" si="9"/>
        <v>4</v>
      </c>
      <c r="AM23" s="153">
        <f t="shared" si="9"/>
        <v>0</v>
      </c>
      <c r="AN23" s="153">
        <f t="shared" si="9"/>
        <v>0</v>
      </c>
      <c r="AO23" s="153">
        <f t="shared" si="9"/>
        <v>0</v>
      </c>
      <c r="AP23" s="153">
        <f t="shared" si="9"/>
        <v>0</v>
      </c>
      <c r="AQ23" s="153">
        <f t="shared" si="9"/>
        <v>5</v>
      </c>
      <c r="AR23" s="153">
        <f t="shared" si="9"/>
        <v>7</v>
      </c>
      <c r="AS23" s="153">
        <f t="shared" si="9"/>
        <v>7</v>
      </c>
      <c r="AT23" s="153">
        <f t="shared" si="9"/>
        <v>7</v>
      </c>
      <c r="AU23" s="153">
        <f t="shared" si="9"/>
        <v>0</v>
      </c>
      <c r="AV23" s="153">
        <f t="shared" si="9"/>
        <v>0</v>
      </c>
      <c r="AW23" s="153">
        <f t="shared" si="9"/>
        <v>0</v>
      </c>
      <c r="AX23" s="153">
        <f t="shared" si="9"/>
        <v>0</v>
      </c>
      <c r="AY23" s="153">
        <f t="shared" si="9"/>
        <v>12</v>
      </c>
      <c r="AZ23" s="153">
        <f t="shared" si="9"/>
        <v>11</v>
      </c>
      <c r="BA23" s="153">
        <f t="shared" si="9"/>
        <v>3</v>
      </c>
      <c r="BB23" s="153">
        <f t="shared" si="9"/>
        <v>7</v>
      </c>
      <c r="BC23" s="153">
        <f t="shared" si="9"/>
        <v>0</v>
      </c>
      <c r="BD23" s="153">
        <f t="shared" si="9"/>
        <v>1</v>
      </c>
      <c r="BE23" s="153">
        <f t="shared" si="9"/>
        <v>0</v>
      </c>
      <c r="BF23" s="153">
        <f t="shared" si="9"/>
        <v>0</v>
      </c>
      <c r="BG23" s="153">
        <f t="shared" si="9"/>
        <v>8</v>
      </c>
      <c r="BH23" s="153">
        <f t="shared" si="9"/>
        <v>14</v>
      </c>
      <c r="BI23" s="153">
        <f t="shared" si="9"/>
        <v>17</v>
      </c>
      <c r="BJ23" s="153">
        <f t="shared" si="9"/>
        <v>18</v>
      </c>
      <c r="BK23" s="153">
        <f t="shared" si="9"/>
        <v>0</v>
      </c>
      <c r="BL23" s="153">
        <f t="shared" si="9"/>
        <v>0</v>
      </c>
      <c r="BM23" s="153">
        <f t="shared" si="9"/>
        <v>0</v>
      </c>
      <c r="BN23" s="153">
        <f t="shared" si="9"/>
        <v>0</v>
      </c>
      <c r="BO23" s="153">
        <f t="shared" si="9"/>
        <v>14</v>
      </c>
      <c r="BP23" s="153">
        <f t="shared" ref="BP23:DJ23" si="10">SUM(BP10:BP22)</f>
        <v>18</v>
      </c>
      <c r="BQ23" s="153">
        <f t="shared" si="10"/>
        <v>17</v>
      </c>
      <c r="BR23" s="153">
        <f t="shared" si="10"/>
        <v>23</v>
      </c>
      <c r="BS23" s="153">
        <f t="shared" si="10"/>
        <v>1</v>
      </c>
      <c r="BT23" s="153">
        <f t="shared" si="10"/>
        <v>0</v>
      </c>
      <c r="BU23" s="153">
        <f t="shared" si="10"/>
        <v>0</v>
      </c>
      <c r="BV23" s="153">
        <f t="shared" si="10"/>
        <v>0</v>
      </c>
      <c r="BW23" s="153">
        <f t="shared" si="10"/>
        <v>14</v>
      </c>
      <c r="BX23" s="153">
        <f t="shared" si="10"/>
        <v>19</v>
      </c>
      <c r="BY23" s="153">
        <f t="shared" si="10"/>
        <v>23</v>
      </c>
      <c r="BZ23" s="153">
        <f t="shared" si="10"/>
        <v>13</v>
      </c>
      <c r="CA23" s="153">
        <f t="shared" si="10"/>
        <v>0</v>
      </c>
      <c r="CB23" s="153">
        <f t="shared" si="10"/>
        <v>0</v>
      </c>
      <c r="CC23" s="153">
        <f t="shared" si="10"/>
        <v>0</v>
      </c>
      <c r="CD23" s="153">
        <f t="shared" si="10"/>
        <v>0</v>
      </c>
      <c r="CE23" s="153">
        <f t="shared" si="10"/>
        <v>16</v>
      </c>
      <c r="CF23" s="153">
        <f t="shared" si="10"/>
        <v>14</v>
      </c>
      <c r="CG23" s="153">
        <f t="shared" si="10"/>
        <v>12</v>
      </c>
      <c r="CH23" s="153">
        <f t="shared" si="10"/>
        <v>29</v>
      </c>
      <c r="CI23" s="153">
        <f t="shared" si="10"/>
        <v>3</v>
      </c>
      <c r="CJ23" s="153">
        <f t="shared" si="10"/>
        <v>1</v>
      </c>
      <c r="CK23" s="153">
        <f t="shared" si="10"/>
        <v>0</v>
      </c>
      <c r="CL23" s="153">
        <f t="shared" si="10"/>
        <v>1</v>
      </c>
      <c r="CM23" s="153">
        <f t="shared" si="10"/>
        <v>10</v>
      </c>
      <c r="CN23" s="153">
        <f t="shared" si="10"/>
        <v>8</v>
      </c>
      <c r="CO23" s="153">
        <f t="shared" si="10"/>
        <v>24</v>
      </c>
      <c r="CP23" s="153">
        <f t="shared" si="10"/>
        <v>25</v>
      </c>
      <c r="CQ23" s="153">
        <f t="shared" si="10"/>
        <v>5</v>
      </c>
      <c r="CR23" s="153">
        <f t="shared" si="10"/>
        <v>0</v>
      </c>
      <c r="CS23" s="153">
        <f t="shared" si="10"/>
        <v>2</v>
      </c>
      <c r="CT23" s="153">
        <f t="shared" si="10"/>
        <v>2</v>
      </c>
      <c r="CU23" s="153">
        <f t="shared" si="10"/>
        <v>10</v>
      </c>
      <c r="CV23" s="153">
        <f t="shared" si="10"/>
        <v>13</v>
      </c>
      <c r="CW23" s="153">
        <f t="shared" si="10"/>
        <v>22</v>
      </c>
      <c r="CX23" s="153">
        <f t="shared" si="10"/>
        <v>20</v>
      </c>
      <c r="CY23" s="153">
        <f t="shared" si="10"/>
        <v>2</v>
      </c>
      <c r="CZ23" s="153">
        <f t="shared" si="10"/>
        <v>2</v>
      </c>
      <c r="DA23" s="153">
        <f t="shared" si="10"/>
        <v>1</v>
      </c>
      <c r="DB23" s="153">
        <f t="shared" si="10"/>
        <v>1</v>
      </c>
      <c r="DC23" s="153">
        <f t="shared" si="10"/>
        <v>42</v>
      </c>
      <c r="DD23" s="153">
        <f t="shared" si="10"/>
        <v>53</v>
      </c>
      <c r="DE23" s="153">
        <f t="shared" si="10"/>
        <v>88</v>
      </c>
      <c r="DF23" s="153">
        <f t="shared" si="10"/>
        <v>94</v>
      </c>
      <c r="DG23" s="153">
        <f t="shared" si="10"/>
        <v>7</v>
      </c>
      <c r="DH23" s="153">
        <f t="shared" si="10"/>
        <v>8</v>
      </c>
      <c r="DI23" s="153">
        <f t="shared" si="10"/>
        <v>8</v>
      </c>
      <c r="DJ23" s="153">
        <f t="shared" si="10"/>
        <v>5</v>
      </c>
    </row>
    <row r="24" spans="1:114" x14ac:dyDescent="0.25">
      <c r="A24" s="40">
        <v>14</v>
      </c>
      <c r="B24" s="178" t="s">
        <v>209</v>
      </c>
      <c r="C24" s="40"/>
      <c r="D24" s="40"/>
      <c r="E24" s="40"/>
      <c r="F24" s="40"/>
      <c r="G24" s="40"/>
      <c r="H24" s="40"/>
      <c r="I24" s="261"/>
      <c r="J24" s="261"/>
      <c r="K24" s="303">
        <f t="shared" si="5"/>
        <v>0</v>
      </c>
      <c r="L24" s="303">
        <f t="shared" si="6"/>
        <v>0</v>
      </c>
      <c r="M24" s="303">
        <f t="shared" si="2"/>
        <v>0</v>
      </c>
      <c r="N24" s="303">
        <f t="shared" si="7"/>
        <v>0</v>
      </c>
      <c r="O24" s="303">
        <f t="shared" si="2"/>
        <v>0</v>
      </c>
      <c r="P24" s="303">
        <f t="shared" si="2"/>
        <v>0</v>
      </c>
      <c r="Q24" s="303">
        <f t="shared" si="2"/>
        <v>0</v>
      </c>
      <c r="R24" s="303">
        <f t="shared" si="2"/>
        <v>0</v>
      </c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</row>
    <row r="25" spans="1:114" x14ac:dyDescent="0.25">
      <c r="A25" s="40">
        <f>A24+1</f>
        <v>15</v>
      </c>
      <c r="B25" s="179" t="s">
        <v>210</v>
      </c>
      <c r="C25" s="46">
        <v>7341</v>
      </c>
      <c r="D25" s="46">
        <v>7252</v>
      </c>
      <c r="E25" s="46">
        <v>7341</v>
      </c>
      <c r="F25" s="46">
        <v>7252</v>
      </c>
      <c r="G25" s="40"/>
      <c r="H25" s="40"/>
      <c r="I25" s="261">
        <f t="shared" si="3"/>
        <v>0</v>
      </c>
      <c r="J25" s="261">
        <f t="shared" si="4"/>
        <v>0</v>
      </c>
      <c r="K25" s="303">
        <f t="shared" si="5"/>
        <v>0</v>
      </c>
      <c r="L25" s="303">
        <f t="shared" si="6"/>
        <v>0</v>
      </c>
      <c r="M25" s="303">
        <f t="shared" si="2"/>
        <v>0</v>
      </c>
      <c r="N25" s="303">
        <f t="shared" si="7"/>
        <v>0</v>
      </c>
      <c r="O25" s="303">
        <f t="shared" si="2"/>
        <v>0</v>
      </c>
      <c r="P25" s="303">
        <f t="shared" si="2"/>
        <v>0</v>
      </c>
      <c r="Q25" s="303">
        <f t="shared" si="2"/>
        <v>0</v>
      </c>
      <c r="R25" s="303">
        <f t="shared" si="2"/>
        <v>0</v>
      </c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</row>
    <row r="26" spans="1:114" x14ac:dyDescent="0.25">
      <c r="A26" s="40">
        <f t="shared" ref="A26:A56" si="11">A25+1</f>
        <v>16</v>
      </c>
      <c r="B26" s="178" t="s">
        <v>211</v>
      </c>
      <c r="C26" s="46">
        <v>17901</v>
      </c>
      <c r="D26" s="46">
        <v>20692</v>
      </c>
      <c r="E26" s="46">
        <v>17901</v>
      </c>
      <c r="F26" s="46">
        <v>20692</v>
      </c>
      <c r="G26" s="46"/>
      <c r="H26" s="46"/>
      <c r="I26" s="261">
        <f t="shared" si="3"/>
        <v>0</v>
      </c>
      <c r="J26" s="261">
        <f t="shared" si="4"/>
        <v>0</v>
      </c>
      <c r="K26" s="303">
        <f t="shared" si="5"/>
        <v>11</v>
      </c>
      <c r="L26" s="303">
        <f t="shared" si="6"/>
        <v>13</v>
      </c>
      <c r="M26" s="303">
        <f t="shared" ref="M26:M56" si="12">DE26+CW26+CO26+CG26+BY26+BQ26+BI26+BA26+AS26+AK26+AC26+U26</f>
        <v>15</v>
      </c>
      <c r="N26" s="303">
        <f t="shared" si="7"/>
        <v>12</v>
      </c>
      <c r="O26" s="303">
        <f t="shared" si="7"/>
        <v>0</v>
      </c>
      <c r="P26" s="303">
        <f t="shared" si="7"/>
        <v>0</v>
      </c>
      <c r="Q26" s="303">
        <f t="shared" si="7"/>
        <v>0</v>
      </c>
      <c r="R26" s="303">
        <f t="shared" si="7"/>
        <v>0</v>
      </c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>
        <v>1</v>
      </c>
      <c r="AL26" s="46"/>
      <c r="AM26" s="46"/>
      <c r="AN26" s="46"/>
      <c r="AO26" s="46"/>
      <c r="AP26" s="46"/>
      <c r="AQ26" s="46">
        <v>2</v>
      </c>
      <c r="AR26" s="46">
        <v>1</v>
      </c>
      <c r="AS26" s="46"/>
      <c r="AT26" s="46"/>
      <c r="AU26" s="46"/>
      <c r="AV26" s="46"/>
      <c r="AW26" s="46"/>
      <c r="AX26" s="46"/>
      <c r="AY26" s="46">
        <v>1</v>
      </c>
      <c r="AZ26" s="46">
        <v>1</v>
      </c>
      <c r="BA26" s="46">
        <v>1</v>
      </c>
      <c r="BB26" s="46"/>
      <c r="BC26" s="46"/>
      <c r="BD26" s="46"/>
      <c r="BE26" s="46"/>
      <c r="BF26" s="46"/>
      <c r="BG26" s="46">
        <v>1</v>
      </c>
      <c r="BH26" s="46">
        <v>1</v>
      </c>
      <c r="BI26" s="46"/>
      <c r="BJ26" s="46"/>
      <c r="BK26" s="46"/>
      <c r="BL26" s="46"/>
      <c r="BM26" s="46"/>
      <c r="BN26" s="46"/>
      <c r="BO26" s="46">
        <v>3</v>
      </c>
      <c r="BP26" s="46">
        <v>2</v>
      </c>
      <c r="BQ26" s="46">
        <v>1</v>
      </c>
      <c r="BR26" s="46">
        <v>1</v>
      </c>
      <c r="BS26" s="46"/>
      <c r="BT26" s="46"/>
      <c r="BU26" s="46"/>
      <c r="BV26" s="46"/>
      <c r="BW26" s="46"/>
      <c r="BX26" s="46">
        <v>1</v>
      </c>
      <c r="BY26" s="46">
        <v>2</v>
      </c>
      <c r="BZ26" s="46">
        <v>3</v>
      </c>
      <c r="CA26" s="45"/>
      <c r="CB26" s="45"/>
      <c r="CC26" s="46"/>
      <c r="CD26" s="46"/>
      <c r="CE26" s="46">
        <v>3</v>
      </c>
      <c r="CF26" s="46">
        <v>3</v>
      </c>
      <c r="CG26" s="46"/>
      <c r="CH26" s="46"/>
      <c r="CI26" s="138"/>
      <c r="CJ26" s="138"/>
      <c r="CK26" s="138"/>
      <c r="CL26" s="138"/>
      <c r="CM26" s="138">
        <v>1</v>
      </c>
      <c r="CN26" s="138"/>
      <c r="CO26" s="138">
        <v>4</v>
      </c>
      <c r="CP26" s="138">
        <v>2</v>
      </c>
      <c r="CQ26" s="138"/>
      <c r="CR26" s="138"/>
      <c r="CS26" s="138"/>
      <c r="CT26" s="138"/>
      <c r="CU26" s="138"/>
      <c r="CV26" s="138">
        <v>2</v>
      </c>
      <c r="CW26" s="138">
        <v>4</v>
      </c>
      <c r="CX26" s="138">
        <v>2</v>
      </c>
      <c r="CY26" s="138"/>
      <c r="CZ26" s="138"/>
      <c r="DA26" s="138"/>
      <c r="DB26" s="138"/>
      <c r="DC26" s="138"/>
      <c r="DD26" s="138">
        <v>2</v>
      </c>
      <c r="DE26" s="138">
        <v>2</v>
      </c>
      <c r="DF26" s="138">
        <v>4</v>
      </c>
      <c r="DG26" s="138"/>
      <c r="DH26" s="138"/>
      <c r="DI26" s="138"/>
      <c r="DJ26" s="138"/>
    </row>
    <row r="27" spans="1:114" x14ac:dyDescent="0.25">
      <c r="A27" s="40">
        <f t="shared" si="11"/>
        <v>17</v>
      </c>
      <c r="B27" s="178" t="s">
        <v>212</v>
      </c>
      <c r="C27" s="46">
        <v>8938</v>
      </c>
      <c r="D27" s="46">
        <v>11320</v>
      </c>
      <c r="E27" s="46">
        <v>8938</v>
      </c>
      <c r="F27" s="46">
        <v>11320</v>
      </c>
      <c r="G27" s="46"/>
      <c r="H27" s="46"/>
      <c r="I27" s="261">
        <f t="shared" si="3"/>
        <v>0</v>
      </c>
      <c r="J27" s="261">
        <f t="shared" si="4"/>
        <v>0</v>
      </c>
      <c r="K27" s="303">
        <f t="shared" si="5"/>
        <v>6</v>
      </c>
      <c r="L27" s="303">
        <f t="shared" si="6"/>
        <v>14</v>
      </c>
      <c r="M27" s="303">
        <f t="shared" si="12"/>
        <v>12</v>
      </c>
      <c r="N27" s="303">
        <f t="shared" si="7"/>
        <v>20</v>
      </c>
      <c r="O27" s="303">
        <f t="shared" si="7"/>
        <v>2</v>
      </c>
      <c r="P27" s="303">
        <f t="shared" si="7"/>
        <v>2</v>
      </c>
      <c r="Q27" s="303">
        <f t="shared" si="7"/>
        <v>0</v>
      </c>
      <c r="R27" s="303">
        <f t="shared" si="7"/>
        <v>1</v>
      </c>
      <c r="S27" s="46"/>
      <c r="T27" s="46">
        <v>2</v>
      </c>
      <c r="U27" s="46"/>
      <c r="V27" s="46">
        <v>2</v>
      </c>
      <c r="W27" s="46"/>
      <c r="X27" s="46"/>
      <c r="Y27" s="46"/>
      <c r="Z27" s="46"/>
      <c r="AA27" s="46"/>
      <c r="AB27" s="46"/>
      <c r="AC27" s="46"/>
      <c r="AD27" s="46">
        <v>1</v>
      </c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>
        <v>1</v>
      </c>
      <c r="AU27" s="46"/>
      <c r="AV27" s="46"/>
      <c r="AW27" s="46"/>
      <c r="AX27" s="46"/>
      <c r="AY27" s="46"/>
      <c r="AZ27" s="46"/>
      <c r="BA27" s="46">
        <v>1</v>
      </c>
      <c r="BB27" s="46">
        <v>1</v>
      </c>
      <c r="BC27" s="46"/>
      <c r="BD27" s="46"/>
      <c r="BE27" s="46"/>
      <c r="BF27" s="46"/>
      <c r="BG27" s="46"/>
      <c r="BH27" s="46">
        <v>4</v>
      </c>
      <c r="BI27" s="46"/>
      <c r="BJ27" s="46">
        <v>2</v>
      </c>
      <c r="BK27" s="46"/>
      <c r="BL27" s="46"/>
      <c r="BM27" s="46"/>
      <c r="BN27" s="46"/>
      <c r="BO27" s="46"/>
      <c r="BP27" s="46">
        <v>1</v>
      </c>
      <c r="BQ27" s="46">
        <v>3</v>
      </c>
      <c r="BR27" s="46">
        <v>1</v>
      </c>
      <c r="BS27" s="46"/>
      <c r="BT27" s="46"/>
      <c r="BU27" s="46"/>
      <c r="BV27" s="46"/>
      <c r="BW27" s="46"/>
      <c r="BX27" s="46">
        <v>2</v>
      </c>
      <c r="BY27" s="46">
        <v>2</v>
      </c>
      <c r="BZ27" s="46">
        <v>1</v>
      </c>
      <c r="CA27" s="45"/>
      <c r="CB27" s="45"/>
      <c r="CC27" s="46"/>
      <c r="CD27" s="46"/>
      <c r="CE27" s="46">
        <v>2</v>
      </c>
      <c r="CF27" s="46">
        <v>2</v>
      </c>
      <c r="CG27" s="46">
        <v>1</v>
      </c>
      <c r="CH27" s="46">
        <v>1</v>
      </c>
      <c r="CI27" s="138"/>
      <c r="CJ27" s="138"/>
      <c r="CK27" s="138"/>
      <c r="CL27" s="138"/>
      <c r="CM27" s="138">
        <v>1</v>
      </c>
      <c r="CN27" s="138"/>
      <c r="CO27" s="138">
        <v>2</v>
      </c>
      <c r="CP27" s="138"/>
      <c r="CQ27" s="138">
        <v>1</v>
      </c>
      <c r="CR27" s="138"/>
      <c r="CS27" s="138"/>
      <c r="CT27" s="138"/>
      <c r="CU27" s="138"/>
      <c r="CV27" s="138">
        <v>1</v>
      </c>
      <c r="CW27" s="138"/>
      <c r="CX27" s="138">
        <v>4</v>
      </c>
      <c r="CY27" s="138"/>
      <c r="CZ27" s="138"/>
      <c r="DA27" s="138"/>
      <c r="DB27" s="138"/>
      <c r="DC27" s="138">
        <v>3</v>
      </c>
      <c r="DD27" s="138">
        <v>2</v>
      </c>
      <c r="DE27" s="138">
        <v>3</v>
      </c>
      <c r="DF27" s="138">
        <v>6</v>
      </c>
      <c r="DG27" s="138">
        <v>1</v>
      </c>
      <c r="DH27" s="138">
        <v>2</v>
      </c>
      <c r="DI27" s="138"/>
      <c r="DJ27" s="138">
        <v>1</v>
      </c>
    </row>
    <row r="28" spans="1:114" x14ac:dyDescent="0.25">
      <c r="A28" s="40">
        <f t="shared" si="11"/>
        <v>18</v>
      </c>
      <c r="B28" s="178" t="s">
        <v>213</v>
      </c>
      <c r="C28" s="46">
        <v>13393</v>
      </c>
      <c r="D28" s="46">
        <v>13971</v>
      </c>
      <c r="E28" s="46">
        <v>13393</v>
      </c>
      <c r="F28" s="46">
        <v>13971</v>
      </c>
      <c r="G28" s="46"/>
      <c r="H28" s="46"/>
      <c r="I28" s="261">
        <f t="shared" si="3"/>
        <v>0</v>
      </c>
      <c r="J28" s="261">
        <f t="shared" si="4"/>
        <v>0</v>
      </c>
      <c r="K28" s="303">
        <f t="shared" si="5"/>
        <v>2</v>
      </c>
      <c r="L28" s="303">
        <f t="shared" si="6"/>
        <v>3</v>
      </c>
      <c r="M28" s="303">
        <f t="shared" si="12"/>
        <v>3</v>
      </c>
      <c r="N28" s="303">
        <f t="shared" si="7"/>
        <v>5</v>
      </c>
      <c r="O28" s="303">
        <f t="shared" si="7"/>
        <v>0</v>
      </c>
      <c r="P28" s="303">
        <f t="shared" si="7"/>
        <v>1</v>
      </c>
      <c r="Q28" s="303">
        <f t="shared" si="7"/>
        <v>1</v>
      </c>
      <c r="R28" s="303">
        <f t="shared" si="7"/>
        <v>0</v>
      </c>
      <c r="S28" s="46"/>
      <c r="T28" s="46"/>
      <c r="U28" s="46"/>
      <c r="V28" s="46">
        <v>1</v>
      </c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>
        <v>1</v>
      </c>
      <c r="BP28" s="46">
        <v>1</v>
      </c>
      <c r="BQ28" s="46"/>
      <c r="BR28" s="46">
        <v>1</v>
      </c>
      <c r="BS28" s="46"/>
      <c r="BT28" s="46"/>
      <c r="BU28" s="46"/>
      <c r="BV28" s="46"/>
      <c r="BW28" s="46">
        <v>1</v>
      </c>
      <c r="BX28" s="46"/>
      <c r="BY28" s="46"/>
      <c r="BZ28" s="46">
        <v>2</v>
      </c>
      <c r="CA28" s="45"/>
      <c r="CB28" s="45"/>
      <c r="CC28" s="46"/>
      <c r="CD28" s="46"/>
      <c r="CE28" s="46"/>
      <c r="CF28" s="46"/>
      <c r="CG28" s="46"/>
      <c r="CH28" s="46"/>
      <c r="CI28" s="138"/>
      <c r="CJ28" s="138"/>
      <c r="CK28" s="138"/>
      <c r="CL28" s="138"/>
      <c r="CM28" s="138"/>
      <c r="CN28" s="138">
        <v>2</v>
      </c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>
        <v>3</v>
      </c>
      <c r="DF28" s="138">
        <v>1</v>
      </c>
      <c r="DG28" s="138"/>
      <c r="DH28" s="138">
        <v>1</v>
      </c>
      <c r="DI28" s="138">
        <v>1</v>
      </c>
      <c r="DJ28" s="138"/>
    </row>
    <row r="29" spans="1:114" x14ac:dyDescent="0.25">
      <c r="A29" s="40">
        <f t="shared" si="11"/>
        <v>19</v>
      </c>
      <c r="B29" s="178" t="s">
        <v>214</v>
      </c>
      <c r="C29" s="46">
        <v>12519</v>
      </c>
      <c r="D29" s="46">
        <v>13533</v>
      </c>
      <c r="E29" s="46">
        <v>12519</v>
      </c>
      <c r="F29" s="46">
        <v>13533</v>
      </c>
      <c r="G29" s="46"/>
      <c r="H29" s="46">
        <v>15</v>
      </c>
      <c r="I29" s="261">
        <f t="shared" si="3"/>
        <v>0</v>
      </c>
      <c r="J29" s="261">
        <f t="shared" si="4"/>
        <v>0.11084016847705609</v>
      </c>
      <c r="K29" s="303">
        <f t="shared" si="5"/>
        <v>4</v>
      </c>
      <c r="L29" s="303">
        <f t="shared" si="6"/>
        <v>4</v>
      </c>
      <c r="M29" s="303">
        <f t="shared" si="12"/>
        <v>7</v>
      </c>
      <c r="N29" s="303">
        <f t="shared" si="7"/>
        <v>7</v>
      </c>
      <c r="O29" s="303">
        <f t="shared" si="7"/>
        <v>1</v>
      </c>
      <c r="P29" s="303">
        <f t="shared" si="7"/>
        <v>1</v>
      </c>
      <c r="Q29" s="303">
        <f t="shared" si="7"/>
        <v>0</v>
      </c>
      <c r="R29" s="303">
        <f t="shared" si="7"/>
        <v>1</v>
      </c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>
        <v>1</v>
      </c>
      <c r="BA29" s="46"/>
      <c r="BB29" s="46">
        <v>1</v>
      </c>
      <c r="BC29" s="46"/>
      <c r="BD29" s="46"/>
      <c r="BE29" s="46"/>
      <c r="BF29" s="46"/>
      <c r="BG29" s="46">
        <v>1</v>
      </c>
      <c r="BH29" s="46"/>
      <c r="BI29" s="46">
        <v>1</v>
      </c>
      <c r="BJ29" s="46">
        <v>1</v>
      </c>
      <c r="BK29" s="46"/>
      <c r="BL29" s="46"/>
      <c r="BM29" s="46"/>
      <c r="BN29" s="46"/>
      <c r="BO29" s="46"/>
      <c r="BP29" s="46"/>
      <c r="BQ29" s="46">
        <v>2</v>
      </c>
      <c r="BR29" s="46"/>
      <c r="BS29" s="46"/>
      <c r="BT29" s="46"/>
      <c r="BU29" s="46"/>
      <c r="BV29" s="46"/>
      <c r="BW29" s="46"/>
      <c r="BX29" s="46"/>
      <c r="BY29" s="46"/>
      <c r="BZ29" s="46"/>
      <c r="CA29" s="45"/>
      <c r="CB29" s="45"/>
      <c r="CC29" s="46"/>
      <c r="CD29" s="46"/>
      <c r="CE29" s="46">
        <v>1</v>
      </c>
      <c r="CF29" s="46"/>
      <c r="CG29" s="46"/>
      <c r="CH29" s="46">
        <v>3</v>
      </c>
      <c r="CI29" s="224">
        <v>1</v>
      </c>
      <c r="CJ29" s="224"/>
      <c r="CK29" s="224"/>
      <c r="CL29" s="224">
        <v>1</v>
      </c>
      <c r="CM29" s="224"/>
      <c r="CN29" s="224"/>
      <c r="CO29" s="224">
        <v>1</v>
      </c>
      <c r="CP29" s="224"/>
      <c r="CQ29" s="224"/>
      <c r="CR29" s="224"/>
      <c r="CS29" s="224"/>
      <c r="CT29" s="224"/>
      <c r="CU29" s="224">
        <v>2</v>
      </c>
      <c r="CV29" s="224"/>
      <c r="CW29" s="224">
        <v>2</v>
      </c>
      <c r="CX29" s="224">
        <v>2</v>
      </c>
      <c r="CY29" s="224"/>
      <c r="CZ29" s="224"/>
      <c r="DA29" s="224"/>
      <c r="DB29" s="224"/>
      <c r="DC29" s="224"/>
      <c r="DD29" s="224">
        <v>3</v>
      </c>
      <c r="DE29" s="224">
        <v>1</v>
      </c>
      <c r="DF29" s="224"/>
      <c r="DG29" s="224"/>
      <c r="DH29" s="224">
        <v>1</v>
      </c>
      <c r="DI29" s="224"/>
      <c r="DJ29" s="224"/>
    </row>
    <row r="30" spans="1:114" x14ac:dyDescent="0.25">
      <c r="A30" s="40">
        <f t="shared" si="11"/>
        <v>20</v>
      </c>
      <c r="B30" s="178" t="s">
        <v>215</v>
      </c>
      <c r="C30" s="46"/>
      <c r="D30" s="46">
        <v>11089</v>
      </c>
      <c r="E30" s="46"/>
      <c r="F30" s="46">
        <v>11089</v>
      </c>
      <c r="G30" s="46"/>
      <c r="H30" s="46"/>
      <c r="I30" s="261"/>
      <c r="J30" s="261"/>
      <c r="K30" s="303">
        <f t="shared" si="5"/>
        <v>0</v>
      </c>
      <c r="L30" s="303">
        <f t="shared" si="6"/>
        <v>0</v>
      </c>
      <c r="M30" s="303">
        <f t="shared" si="12"/>
        <v>0</v>
      </c>
      <c r="N30" s="303">
        <f t="shared" si="7"/>
        <v>0</v>
      </c>
      <c r="O30" s="303">
        <f t="shared" si="7"/>
        <v>7</v>
      </c>
      <c r="P30" s="303">
        <f t="shared" si="7"/>
        <v>8</v>
      </c>
      <c r="Q30" s="303">
        <f t="shared" si="7"/>
        <v>2</v>
      </c>
      <c r="R30" s="303">
        <f t="shared" si="7"/>
        <v>2</v>
      </c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5"/>
      <c r="CB30" s="45"/>
      <c r="CC30" s="46"/>
      <c r="CD30" s="46"/>
      <c r="CE30" s="46"/>
      <c r="CF30" s="46"/>
      <c r="CG30" s="46"/>
      <c r="CH30" s="46"/>
      <c r="CI30" s="238"/>
      <c r="CJ30" s="238"/>
      <c r="CK30" s="238">
        <v>1</v>
      </c>
      <c r="CL30" s="238">
        <v>1</v>
      </c>
      <c r="CM30" s="238"/>
      <c r="CN30" s="238"/>
      <c r="CO30" s="238"/>
      <c r="CP30" s="238"/>
      <c r="CQ30" s="238">
        <v>1</v>
      </c>
      <c r="CR30" s="238">
        <v>1</v>
      </c>
      <c r="CS30" s="238"/>
      <c r="CT30" s="238"/>
      <c r="CU30" s="238"/>
      <c r="CV30" s="238"/>
      <c r="CW30" s="238"/>
      <c r="CX30" s="238"/>
      <c r="CY30" s="238">
        <v>1</v>
      </c>
      <c r="CZ30" s="238">
        <v>1</v>
      </c>
      <c r="DA30" s="238"/>
      <c r="DB30" s="238"/>
      <c r="DC30" s="238"/>
      <c r="DD30" s="238"/>
      <c r="DE30" s="238"/>
      <c r="DF30" s="238"/>
      <c r="DG30" s="238">
        <v>5</v>
      </c>
      <c r="DH30" s="238">
        <v>6</v>
      </c>
      <c r="DI30" s="238">
        <v>1</v>
      </c>
      <c r="DJ30" s="238">
        <v>1</v>
      </c>
    </row>
    <row r="31" spans="1:114" x14ac:dyDescent="0.25">
      <c r="A31" s="40">
        <f t="shared" si="11"/>
        <v>21</v>
      </c>
      <c r="B31" s="178" t="s">
        <v>216</v>
      </c>
      <c r="C31" s="46">
        <v>16810</v>
      </c>
      <c r="D31" s="46">
        <v>12590</v>
      </c>
      <c r="E31" s="46">
        <v>16810</v>
      </c>
      <c r="F31" s="46">
        <v>12590</v>
      </c>
      <c r="G31" s="46"/>
      <c r="H31" s="46"/>
      <c r="I31" s="261">
        <f t="shared" si="3"/>
        <v>0</v>
      </c>
      <c r="J31" s="261">
        <f t="shared" si="4"/>
        <v>0</v>
      </c>
      <c r="K31" s="303">
        <f t="shared" si="5"/>
        <v>6</v>
      </c>
      <c r="L31" s="303">
        <f t="shared" si="6"/>
        <v>0</v>
      </c>
      <c r="M31" s="303">
        <f t="shared" si="12"/>
        <v>8</v>
      </c>
      <c r="N31" s="303">
        <f t="shared" si="7"/>
        <v>2</v>
      </c>
      <c r="O31" s="303">
        <f t="shared" si="7"/>
        <v>0</v>
      </c>
      <c r="P31" s="303">
        <f t="shared" si="7"/>
        <v>0</v>
      </c>
      <c r="Q31" s="303">
        <f t="shared" si="7"/>
        <v>0</v>
      </c>
      <c r="R31" s="303">
        <f t="shared" si="7"/>
        <v>0</v>
      </c>
      <c r="S31" s="46">
        <v>2</v>
      </c>
      <c r="T31" s="46"/>
      <c r="U31" s="46">
        <v>3</v>
      </c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>
        <v>1</v>
      </c>
      <c r="AZ31" s="46"/>
      <c r="BA31" s="46"/>
      <c r="BB31" s="46"/>
      <c r="BC31" s="46"/>
      <c r="BD31" s="46"/>
      <c r="BE31" s="46"/>
      <c r="BF31" s="46"/>
      <c r="BG31" s="46">
        <v>1</v>
      </c>
      <c r="BH31" s="46"/>
      <c r="BI31" s="46"/>
      <c r="BJ31" s="46"/>
      <c r="BK31" s="46"/>
      <c r="BL31" s="46"/>
      <c r="BM31" s="46"/>
      <c r="BN31" s="46"/>
      <c r="BO31" s="46"/>
      <c r="BP31" s="46"/>
      <c r="BQ31" s="46">
        <v>1</v>
      </c>
      <c r="BR31" s="46">
        <v>1</v>
      </c>
      <c r="BS31" s="46"/>
      <c r="BT31" s="46"/>
      <c r="BU31" s="46"/>
      <c r="BV31" s="46"/>
      <c r="BW31" s="46"/>
      <c r="BX31" s="46"/>
      <c r="BY31" s="46">
        <v>1</v>
      </c>
      <c r="BZ31" s="46">
        <v>1</v>
      </c>
      <c r="CA31" s="45"/>
      <c r="CB31" s="45"/>
      <c r="CC31" s="46"/>
      <c r="CD31" s="46"/>
      <c r="CE31" s="46">
        <v>2</v>
      </c>
      <c r="CF31" s="46"/>
      <c r="CG31" s="46">
        <v>1</v>
      </c>
      <c r="CH31" s="46"/>
      <c r="CI31" s="138"/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>
        <v>2</v>
      </c>
      <c r="CX31" s="138"/>
      <c r="CY31" s="138"/>
      <c r="CZ31" s="138"/>
      <c r="DA31" s="138"/>
      <c r="DB31" s="138"/>
      <c r="DC31" s="138"/>
      <c r="DD31" s="138"/>
      <c r="DE31" s="138"/>
      <c r="DF31" s="138"/>
      <c r="DG31" s="138"/>
      <c r="DH31" s="138"/>
      <c r="DI31" s="138"/>
      <c r="DJ31" s="138"/>
    </row>
    <row r="32" spans="1:114" x14ac:dyDescent="0.25">
      <c r="A32" s="40">
        <f t="shared" si="11"/>
        <v>22</v>
      </c>
      <c r="B32" s="178" t="s">
        <v>217</v>
      </c>
      <c r="C32" s="46">
        <v>8950</v>
      </c>
      <c r="D32" s="46">
        <v>4652</v>
      </c>
      <c r="E32" s="46">
        <v>8950</v>
      </c>
      <c r="F32" s="46">
        <v>4652</v>
      </c>
      <c r="G32" s="40"/>
      <c r="H32" s="40"/>
      <c r="I32" s="261">
        <f t="shared" si="3"/>
        <v>0</v>
      </c>
      <c r="J32" s="261">
        <f t="shared" si="4"/>
        <v>0</v>
      </c>
      <c r="K32" s="303">
        <f t="shared" si="5"/>
        <v>0</v>
      </c>
      <c r="L32" s="303">
        <f t="shared" si="6"/>
        <v>0</v>
      </c>
      <c r="M32" s="303">
        <f t="shared" si="12"/>
        <v>0</v>
      </c>
      <c r="N32" s="303">
        <f t="shared" si="7"/>
        <v>0</v>
      </c>
      <c r="O32" s="303">
        <f t="shared" si="7"/>
        <v>0</v>
      </c>
      <c r="P32" s="303">
        <f t="shared" si="7"/>
        <v>0</v>
      </c>
      <c r="Q32" s="303">
        <f t="shared" si="7"/>
        <v>0</v>
      </c>
      <c r="R32" s="303">
        <f t="shared" si="7"/>
        <v>0</v>
      </c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</row>
    <row r="33" spans="1:114" x14ac:dyDescent="0.25">
      <c r="A33" s="40">
        <f t="shared" si="11"/>
        <v>23</v>
      </c>
      <c r="B33" s="178" t="s">
        <v>218</v>
      </c>
      <c r="C33" s="46">
        <v>9886</v>
      </c>
      <c r="D33" s="46">
        <v>10532</v>
      </c>
      <c r="E33" s="46">
        <v>9886</v>
      </c>
      <c r="F33" s="46">
        <v>10532</v>
      </c>
      <c r="G33" s="46"/>
      <c r="H33" s="46"/>
      <c r="I33" s="261">
        <f t="shared" si="3"/>
        <v>0</v>
      </c>
      <c r="J33" s="261">
        <f t="shared" si="4"/>
        <v>0</v>
      </c>
      <c r="K33" s="303">
        <f t="shared" si="5"/>
        <v>2</v>
      </c>
      <c r="L33" s="303">
        <f t="shared" si="6"/>
        <v>2</v>
      </c>
      <c r="M33" s="303">
        <f t="shared" si="12"/>
        <v>0</v>
      </c>
      <c r="N33" s="303">
        <f t="shared" si="7"/>
        <v>0</v>
      </c>
      <c r="O33" s="303">
        <f t="shared" si="7"/>
        <v>0</v>
      </c>
      <c r="P33" s="303">
        <f t="shared" si="7"/>
        <v>0</v>
      </c>
      <c r="Q33" s="303">
        <f t="shared" si="7"/>
        <v>0</v>
      </c>
      <c r="R33" s="303">
        <f t="shared" si="7"/>
        <v>0</v>
      </c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>
        <v>1</v>
      </c>
      <c r="BX33" s="46"/>
      <c r="BY33" s="46"/>
      <c r="BZ33" s="46"/>
      <c r="CA33" s="45"/>
      <c r="CB33" s="45"/>
      <c r="CC33" s="46"/>
      <c r="CD33" s="46"/>
      <c r="CE33" s="46"/>
      <c r="CF33" s="46"/>
      <c r="CG33" s="46"/>
      <c r="CH33" s="46"/>
      <c r="CI33" s="138"/>
      <c r="CJ33" s="138"/>
      <c r="CK33" s="138"/>
      <c r="CL33" s="138"/>
      <c r="CM33" s="138"/>
      <c r="CN33" s="138">
        <v>1</v>
      </c>
      <c r="CO33" s="138"/>
      <c r="CP33" s="138"/>
      <c r="CQ33" s="138"/>
      <c r="CR33" s="138"/>
      <c r="CS33" s="138"/>
      <c r="CT33" s="138"/>
      <c r="CU33" s="138"/>
      <c r="CV33" s="138"/>
      <c r="CW33" s="138"/>
      <c r="CX33" s="138"/>
      <c r="CY33" s="138"/>
      <c r="CZ33" s="138"/>
      <c r="DA33" s="138"/>
      <c r="DB33" s="138"/>
      <c r="DC33" s="138">
        <v>1</v>
      </c>
      <c r="DD33" s="138">
        <v>1</v>
      </c>
      <c r="DE33" s="138"/>
      <c r="DF33" s="138"/>
      <c r="DG33" s="138"/>
      <c r="DH33" s="138"/>
      <c r="DI33" s="138"/>
      <c r="DJ33" s="138"/>
    </row>
    <row r="34" spans="1:114" x14ac:dyDescent="0.25">
      <c r="A34" s="40">
        <f t="shared" si="11"/>
        <v>24</v>
      </c>
      <c r="B34" s="179" t="s">
        <v>219</v>
      </c>
      <c r="C34" s="46">
        <v>3377</v>
      </c>
      <c r="D34" s="46"/>
      <c r="E34" s="46"/>
      <c r="F34" s="46"/>
      <c r="G34" s="46"/>
      <c r="H34" s="46"/>
      <c r="I34" s="261"/>
      <c r="J34" s="261"/>
      <c r="K34" s="303">
        <f t="shared" si="5"/>
        <v>1</v>
      </c>
      <c r="L34" s="303">
        <f t="shared" si="6"/>
        <v>2</v>
      </c>
      <c r="M34" s="303">
        <f t="shared" si="12"/>
        <v>1</v>
      </c>
      <c r="N34" s="303">
        <f t="shared" si="7"/>
        <v>1</v>
      </c>
      <c r="O34" s="303">
        <f t="shared" si="7"/>
        <v>0</v>
      </c>
      <c r="P34" s="303">
        <f t="shared" si="7"/>
        <v>2</v>
      </c>
      <c r="Q34" s="303">
        <f t="shared" si="7"/>
        <v>1</v>
      </c>
      <c r="R34" s="303">
        <f t="shared" si="7"/>
        <v>0</v>
      </c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5"/>
      <c r="CB34" s="45"/>
      <c r="CC34" s="46"/>
      <c r="CD34" s="46"/>
      <c r="CE34" s="46">
        <v>1</v>
      </c>
      <c r="CF34" s="46">
        <v>1</v>
      </c>
      <c r="CG34" s="46">
        <v>1</v>
      </c>
      <c r="CH34" s="46"/>
      <c r="CI34" s="273"/>
      <c r="CJ34" s="273">
        <v>1</v>
      </c>
      <c r="CK34" s="273">
        <v>1</v>
      </c>
      <c r="CL34" s="273"/>
      <c r="CM34" s="273"/>
      <c r="CN34" s="273">
        <v>1</v>
      </c>
      <c r="CO34" s="273"/>
      <c r="CP34" s="273">
        <v>1</v>
      </c>
      <c r="CQ34" s="273"/>
      <c r="CR34" s="273">
        <v>1</v>
      </c>
      <c r="CS34" s="273"/>
      <c r="CT34" s="273"/>
      <c r="CU34" s="273"/>
      <c r="CV34" s="273"/>
      <c r="CW34" s="273"/>
      <c r="CX34" s="273"/>
      <c r="CY34" s="273"/>
      <c r="CZ34" s="273"/>
      <c r="DA34" s="273"/>
      <c r="DB34" s="273"/>
      <c r="DC34" s="273"/>
      <c r="DD34" s="273"/>
      <c r="DE34" s="273"/>
      <c r="DF34" s="273"/>
      <c r="DG34" s="273"/>
      <c r="DH34" s="273"/>
      <c r="DI34" s="273"/>
      <c r="DJ34" s="273"/>
    </row>
    <row r="35" spans="1:114" x14ac:dyDescent="0.25">
      <c r="A35" s="40">
        <f t="shared" si="11"/>
        <v>25</v>
      </c>
      <c r="B35" s="178" t="s">
        <v>220</v>
      </c>
      <c r="C35" s="40"/>
      <c r="D35" s="40"/>
      <c r="E35" s="40"/>
      <c r="F35" s="40"/>
      <c r="G35" s="40"/>
      <c r="H35" s="40"/>
      <c r="I35" s="261"/>
      <c r="J35" s="261"/>
      <c r="K35" s="303">
        <f t="shared" si="5"/>
        <v>0</v>
      </c>
      <c r="L35" s="303">
        <f t="shared" si="6"/>
        <v>0</v>
      </c>
      <c r="M35" s="303">
        <f t="shared" si="12"/>
        <v>0</v>
      </c>
      <c r="N35" s="303">
        <f t="shared" si="7"/>
        <v>0</v>
      </c>
      <c r="O35" s="303">
        <f t="shared" si="7"/>
        <v>0</v>
      </c>
      <c r="P35" s="303">
        <f t="shared" si="7"/>
        <v>0</v>
      </c>
      <c r="Q35" s="303">
        <f t="shared" si="7"/>
        <v>0</v>
      </c>
      <c r="R35" s="303">
        <f t="shared" si="7"/>
        <v>0</v>
      </c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</row>
    <row r="36" spans="1:114" x14ac:dyDescent="0.25">
      <c r="A36" s="40">
        <f t="shared" si="11"/>
        <v>26</v>
      </c>
      <c r="B36" s="178" t="s">
        <v>221</v>
      </c>
      <c r="C36" s="40"/>
      <c r="D36" s="40"/>
      <c r="E36" s="40"/>
      <c r="F36" s="40"/>
      <c r="G36" s="40"/>
      <c r="H36" s="40"/>
      <c r="I36" s="261"/>
      <c r="J36" s="261"/>
      <c r="K36" s="303">
        <f t="shared" si="5"/>
        <v>0</v>
      </c>
      <c r="L36" s="303">
        <f t="shared" si="6"/>
        <v>0</v>
      </c>
      <c r="M36" s="303">
        <f t="shared" si="12"/>
        <v>0</v>
      </c>
      <c r="N36" s="303">
        <f t="shared" si="7"/>
        <v>0</v>
      </c>
      <c r="O36" s="303">
        <f t="shared" si="7"/>
        <v>0</v>
      </c>
      <c r="P36" s="303">
        <f t="shared" si="7"/>
        <v>0</v>
      </c>
      <c r="Q36" s="303">
        <f t="shared" si="7"/>
        <v>0</v>
      </c>
      <c r="R36" s="303">
        <f t="shared" si="7"/>
        <v>0</v>
      </c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</row>
    <row r="37" spans="1:114" ht="30" x14ac:dyDescent="0.25">
      <c r="A37" s="40">
        <f t="shared" si="11"/>
        <v>27</v>
      </c>
      <c r="B37" s="179" t="s">
        <v>222</v>
      </c>
      <c r="C37" s="46">
        <v>7248</v>
      </c>
      <c r="D37" s="46">
        <v>7617</v>
      </c>
      <c r="E37" s="46">
        <v>7248</v>
      </c>
      <c r="F37" s="46">
        <v>7617</v>
      </c>
      <c r="G37" s="40"/>
      <c r="H37" s="40"/>
      <c r="I37" s="261">
        <f t="shared" si="3"/>
        <v>0</v>
      </c>
      <c r="J37" s="261">
        <f t="shared" si="4"/>
        <v>0</v>
      </c>
      <c r="K37" s="303">
        <f t="shared" si="5"/>
        <v>0</v>
      </c>
      <c r="L37" s="303">
        <f t="shared" si="6"/>
        <v>0</v>
      </c>
      <c r="M37" s="303">
        <f t="shared" si="12"/>
        <v>0</v>
      </c>
      <c r="N37" s="303">
        <f t="shared" si="7"/>
        <v>0</v>
      </c>
      <c r="O37" s="303">
        <f t="shared" si="7"/>
        <v>0</v>
      </c>
      <c r="P37" s="303">
        <f t="shared" si="7"/>
        <v>0</v>
      </c>
      <c r="Q37" s="303">
        <f t="shared" si="7"/>
        <v>0</v>
      </c>
      <c r="R37" s="303">
        <f t="shared" si="7"/>
        <v>0</v>
      </c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</row>
    <row r="38" spans="1:114" x14ac:dyDescent="0.25">
      <c r="A38" s="40">
        <f t="shared" si="11"/>
        <v>28</v>
      </c>
      <c r="B38" s="178" t="s">
        <v>223</v>
      </c>
      <c r="C38" s="46">
        <v>716</v>
      </c>
      <c r="D38" s="46">
        <v>762</v>
      </c>
      <c r="E38" s="46">
        <v>716</v>
      </c>
      <c r="F38" s="46">
        <v>762</v>
      </c>
      <c r="G38" s="40"/>
      <c r="H38" s="40"/>
      <c r="I38" s="261">
        <f t="shared" si="3"/>
        <v>0</v>
      </c>
      <c r="J38" s="261">
        <f t="shared" si="4"/>
        <v>0</v>
      </c>
      <c r="K38" s="303">
        <f t="shared" si="5"/>
        <v>0</v>
      </c>
      <c r="L38" s="303">
        <f t="shared" si="6"/>
        <v>0</v>
      </c>
      <c r="M38" s="303">
        <f t="shared" si="12"/>
        <v>0</v>
      </c>
      <c r="N38" s="303">
        <f t="shared" si="7"/>
        <v>0</v>
      </c>
      <c r="O38" s="303">
        <f t="shared" si="7"/>
        <v>0</v>
      </c>
      <c r="P38" s="303">
        <f t="shared" si="7"/>
        <v>0</v>
      </c>
      <c r="Q38" s="303">
        <f t="shared" si="7"/>
        <v>0</v>
      </c>
      <c r="R38" s="303">
        <f t="shared" si="7"/>
        <v>0</v>
      </c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</row>
    <row r="39" spans="1:114" x14ac:dyDescent="0.25">
      <c r="A39" s="40">
        <f t="shared" si="11"/>
        <v>29</v>
      </c>
      <c r="B39" s="178" t="s">
        <v>224</v>
      </c>
      <c r="C39" s="46">
        <v>27321</v>
      </c>
      <c r="D39" s="46">
        <v>26242</v>
      </c>
      <c r="E39" s="40"/>
      <c r="F39" s="40"/>
      <c r="G39" s="40"/>
      <c r="H39" s="40"/>
      <c r="I39" s="261"/>
      <c r="J39" s="261"/>
      <c r="K39" s="303">
        <f t="shared" si="5"/>
        <v>0</v>
      </c>
      <c r="L39" s="303">
        <f t="shared" si="6"/>
        <v>0</v>
      </c>
      <c r="M39" s="303">
        <f t="shared" si="12"/>
        <v>0</v>
      </c>
      <c r="N39" s="303">
        <f t="shared" si="7"/>
        <v>0</v>
      </c>
      <c r="O39" s="303">
        <f t="shared" si="7"/>
        <v>0</v>
      </c>
      <c r="P39" s="303">
        <f t="shared" si="7"/>
        <v>0</v>
      </c>
      <c r="Q39" s="303">
        <f t="shared" si="7"/>
        <v>0</v>
      </c>
      <c r="R39" s="303">
        <f t="shared" si="7"/>
        <v>0</v>
      </c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</row>
    <row r="40" spans="1:114" x14ac:dyDescent="0.25">
      <c r="A40" s="40">
        <f t="shared" si="11"/>
        <v>30</v>
      </c>
      <c r="B40" s="178" t="s">
        <v>225</v>
      </c>
      <c r="C40" s="46">
        <v>8452</v>
      </c>
      <c r="D40" s="46">
        <v>7979</v>
      </c>
      <c r="E40" s="46">
        <v>8452</v>
      </c>
      <c r="F40" s="46">
        <v>7979</v>
      </c>
      <c r="G40" s="40"/>
      <c r="H40" s="40"/>
      <c r="I40" s="261">
        <f t="shared" si="3"/>
        <v>0</v>
      </c>
      <c r="J40" s="261">
        <f t="shared" si="4"/>
        <v>0</v>
      </c>
      <c r="K40" s="303">
        <f t="shared" si="5"/>
        <v>0</v>
      </c>
      <c r="L40" s="303">
        <f t="shared" si="6"/>
        <v>0</v>
      </c>
      <c r="M40" s="303">
        <f t="shared" si="12"/>
        <v>0</v>
      </c>
      <c r="N40" s="303">
        <f t="shared" si="7"/>
        <v>0</v>
      </c>
      <c r="O40" s="303">
        <f t="shared" si="7"/>
        <v>0</v>
      </c>
      <c r="P40" s="303">
        <f t="shared" si="7"/>
        <v>0</v>
      </c>
      <c r="Q40" s="303">
        <f t="shared" si="7"/>
        <v>0</v>
      </c>
      <c r="R40" s="303">
        <f t="shared" si="7"/>
        <v>0</v>
      </c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</row>
    <row r="41" spans="1:114" x14ac:dyDescent="0.25">
      <c r="A41" s="40">
        <f t="shared" si="11"/>
        <v>31</v>
      </c>
      <c r="B41" s="178" t="s">
        <v>226</v>
      </c>
      <c r="C41" s="40"/>
      <c r="D41" s="40"/>
      <c r="E41" s="40"/>
      <c r="F41" s="40"/>
      <c r="G41" s="40"/>
      <c r="H41" s="40"/>
      <c r="I41" s="261"/>
      <c r="J41" s="261"/>
      <c r="K41" s="303">
        <f t="shared" si="5"/>
        <v>0</v>
      </c>
      <c r="L41" s="303">
        <f t="shared" si="6"/>
        <v>0</v>
      </c>
      <c r="M41" s="303">
        <f t="shared" si="12"/>
        <v>0</v>
      </c>
      <c r="N41" s="303">
        <f t="shared" si="7"/>
        <v>0</v>
      </c>
      <c r="O41" s="303">
        <f t="shared" si="7"/>
        <v>0</v>
      </c>
      <c r="P41" s="303">
        <f t="shared" si="7"/>
        <v>0</v>
      </c>
      <c r="Q41" s="303">
        <f t="shared" si="7"/>
        <v>0</v>
      </c>
      <c r="R41" s="303">
        <f t="shared" si="7"/>
        <v>0</v>
      </c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</row>
    <row r="42" spans="1:114" ht="30" x14ac:dyDescent="0.25">
      <c r="A42" s="40">
        <f t="shared" si="11"/>
        <v>32</v>
      </c>
      <c r="B42" s="179" t="s">
        <v>227</v>
      </c>
      <c r="C42" s="40"/>
      <c r="D42" s="40"/>
      <c r="E42" s="40"/>
      <c r="F42" s="40"/>
      <c r="G42" s="40"/>
      <c r="H42" s="40"/>
      <c r="I42" s="261"/>
      <c r="J42" s="261"/>
      <c r="K42" s="303">
        <f t="shared" si="5"/>
        <v>0</v>
      </c>
      <c r="L42" s="303">
        <f t="shared" si="6"/>
        <v>0</v>
      </c>
      <c r="M42" s="303">
        <f t="shared" si="12"/>
        <v>0</v>
      </c>
      <c r="N42" s="303">
        <f t="shared" si="7"/>
        <v>0</v>
      </c>
      <c r="O42" s="303">
        <f t="shared" si="7"/>
        <v>0</v>
      </c>
      <c r="P42" s="303">
        <f t="shared" si="7"/>
        <v>0</v>
      </c>
      <c r="Q42" s="303">
        <f t="shared" si="7"/>
        <v>0</v>
      </c>
      <c r="R42" s="303">
        <f t="shared" si="7"/>
        <v>0</v>
      </c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</row>
    <row r="43" spans="1:114" ht="30" x14ac:dyDescent="0.25">
      <c r="A43" s="40">
        <f t="shared" si="11"/>
        <v>33</v>
      </c>
      <c r="B43" s="179" t="s">
        <v>228</v>
      </c>
      <c r="C43" s="40"/>
      <c r="D43" s="40"/>
      <c r="E43" s="40"/>
      <c r="F43" s="40"/>
      <c r="G43" s="40"/>
      <c r="H43" s="40"/>
      <c r="I43" s="261"/>
      <c r="J43" s="261"/>
      <c r="K43" s="303">
        <f t="shared" si="5"/>
        <v>0</v>
      </c>
      <c r="L43" s="303">
        <f t="shared" si="6"/>
        <v>0</v>
      </c>
      <c r="M43" s="303">
        <f t="shared" si="12"/>
        <v>0</v>
      </c>
      <c r="N43" s="303">
        <f t="shared" si="7"/>
        <v>0</v>
      </c>
      <c r="O43" s="303">
        <f t="shared" si="7"/>
        <v>0</v>
      </c>
      <c r="P43" s="303">
        <f t="shared" si="7"/>
        <v>0</v>
      </c>
      <c r="Q43" s="303">
        <f t="shared" si="7"/>
        <v>0</v>
      </c>
      <c r="R43" s="303">
        <f t="shared" si="7"/>
        <v>0</v>
      </c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</row>
    <row r="44" spans="1:114" x14ac:dyDescent="0.25">
      <c r="A44" s="40">
        <f t="shared" si="11"/>
        <v>34</v>
      </c>
      <c r="B44" s="178" t="s">
        <v>229</v>
      </c>
      <c r="C44" s="46"/>
      <c r="D44" s="46"/>
      <c r="E44" s="46">
        <v>13090</v>
      </c>
      <c r="F44" s="46">
        <v>12097</v>
      </c>
      <c r="G44" s="46"/>
      <c r="H44" s="46">
        <v>1240</v>
      </c>
      <c r="I44" s="261">
        <f t="shared" si="3"/>
        <v>0</v>
      </c>
      <c r="J44" s="261">
        <f t="shared" si="4"/>
        <v>10.250475324460609</v>
      </c>
      <c r="K44" s="303">
        <f t="shared" si="5"/>
        <v>0</v>
      </c>
      <c r="L44" s="303">
        <f t="shared" si="6"/>
        <v>0</v>
      </c>
      <c r="M44" s="303">
        <f t="shared" si="12"/>
        <v>0</v>
      </c>
      <c r="N44" s="303">
        <f t="shared" si="7"/>
        <v>0</v>
      </c>
      <c r="O44" s="303">
        <f t="shared" si="7"/>
        <v>2</v>
      </c>
      <c r="P44" s="303">
        <f t="shared" si="7"/>
        <v>1</v>
      </c>
      <c r="Q44" s="303">
        <f t="shared" si="7"/>
        <v>0</v>
      </c>
      <c r="R44" s="303">
        <f t="shared" si="7"/>
        <v>0</v>
      </c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5"/>
      <c r="CC44" s="46"/>
      <c r="CD44" s="46"/>
      <c r="CE44" s="46"/>
      <c r="CF44" s="46"/>
      <c r="CG44" s="46"/>
      <c r="CH44" s="46"/>
      <c r="CI44" s="138"/>
      <c r="CJ44" s="138"/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/>
      <c r="CV44" s="138"/>
      <c r="CW44" s="138"/>
      <c r="CX44" s="138"/>
      <c r="CY44" s="138">
        <v>1</v>
      </c>
      <c r="CZ44" s="138"/>
      <c r="DA44" s="138"/>
      <c r="DB44" s="138"/>
      <c r="DC44" s="138"/>
      <c r="DD44" s="138"/>
      <c r="DE44" s="138"/>
      <c r="DF44" s="138"/>
      <c r="DG44" s="138">
        <v>1</v>
      </c>
      <c r="DH44" s="138">
        <v>1</v>
      </c>
      <c r="DI44" s="138"/>
      <c r="DJ44" s="138"/>
    </row>
    <row r="45" spans="1:114" x14ac:dyDescent="0.25">
      <c r="A45" s="40">
        <f t="shared" si="11"/>
        <v>35</v>
      </c>
      <c r="B45" s="178" t="s">
        <v>230</v>
      </c>
      <c r="C45" s="215">
        <v>17420</v>
      </c>
      <c r="D45" s="215">
        <v>18829</v>
      </c>
      <c r="E45" s="215">
        <v>17420</v>
      </c>
      <c r="F45" s="215">
        <v>18829</v>
      </c>
      <c r="G45" s="46"/>
      <c r="H45" s="46"/>
      <c r="I45" s="261">
        <f t="shared" si="3"/>
        <v>0</v>
      </c>
      <c r="J45" s="261">
        <f t="shared" si="4"/>
        <v>0</v>
      </c>
      <c r="K45" s="303">
        <f t="shared" si="5"/>
        <v>3</v>
      </c>
      <c r="L45" s="303">
        <f t="shared" si="6"/>
        <v>7</v>
      </c>
      <c r="M45" s="303">
        <f t="shared" si="12"/>
        <v>2</v>
      </c>
      <c r="N45" s="303">
        <f t="shared" si="7"/>
        <v>4</v>
      </c>
      <c r="O45" s="303">
        <f t="shared" si="7"/>
        <v>0</v>
      </c>
      <c r="P45" s="303">
        <f t="shared" si="7"/>
        <v>1</v>
      </c>
      <c r="Q45" s="303">
        <f t="shared" si="7"/>
        <v>0</v>
      </c>
      <c r="R45" s="303">
        <f t="shared" si="7"/>
        <v>1</v>
      </c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>
        <v>1</v>
      </c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>
        <v>1</v>
      </c>
      <c r="BI45" s="46"/>
      <c r="BJ45" s="46"/>
      <c r="BK45" s="46"/>
      <c r="BL45" s="46"/>
      <c r="BM45" s="46"/>
      <c r="BN45" s="46"/>
      <c r="BO45" s="46"/>
      <c r="BP45" s="46"/>
      <c r="BQ45" s="46"/>
      <c r="BR45" s="46">
        <v>1</v>
      </c>
      <c r="BS45" s="46"/>
      <c r="BT45" s="46"/>
      <c r="BU45" s="46"/>
      <c r="BV45" s="46"/>
      <c r="BW45" s="46">
        <v>1</v>
      </c>
      <c r="BX45" s="46">
        <v>1</v>
      </c>
      <c r="BY45" s="46"/>
      <c r="BZ45" s="46"/>
      <c r="CA45" s="45"/>
      <c r="CB45" s="45"/>
      <c r="CC45" s="46"/>
      <c r="CD45" s="46"/>
      <c r="CE45" s="46"/>
      <c r="CF45" s="46"/>
      <c r="CG45" s="46"/>
      <c r="CH45" s="46"/>
      <c r="CI45" s="138"/>
      <c r="CJ45" s="138"/>
      <c r="CK45" s="138"/>
      <c r="CL45" s="138"/>
      <c r="CM45" s="138">
        <v>1</v>
      </c>
      <c r="CN45" s="138">
        <v>1</v>
      </c>
      <c r="CO45" s="138">
        <v>1</v>
      </c>
      <c r="CP45" s="138">
        <v>1</v>
      </c>
      <c r="CQ45" s="138"/>
      <c r="CR45" s="138"/>
      <c r="CS45" s="138"/>
      <c r="CT45" s="138"/>
      <c r="CU45" s="138"/>
      <c r="CV45" s="138">
        <v>1</v>
      </c>
      <c r="CW45" s="138"/>
      <c r="CX45" s="138">
        <v>2</v>
      </c>
      <c r="CY45" s="138"/>
      <c r="CZ45" s="138"/>
      <c r="DA45" s="138"/>
      <c r="DB45" s="138"/>
      <c r="DC45" s="138">
        <v>1</v>
      </c>
      <c r="DD45" s="138">
        <v>3</v>
      </c>
      <c r="DE45" s="138"/>
      <c r="DF45" s="138"/>
      <c r="DG45" s="138"/>
      <c r="DH45" s="138">
        <v>1</v>
      </c>
      <c r="DI45" s="138"/>
      <c r="DJ45" s="138">
        <v>1</v>
      </c>
    </row>
    <row r="46" spans="1:114" x14ac:dyDescent="0.25">
      <c r="A46" s="40">
        <f t="shared" si="11"/>
        <v>36</v>
      </c>
      <c r="B46" s="178" t="s">
        <v>231</v>
      </c>
      <c r="C46" s="40"/>
      <c r="D46" s="40"/>
      <c r="E46" s="40"/>
      <c r="F46" s="40"/>
      <c r="G46" s="40"/>
      <c r="H46" s="40"/>
      <c r="I46" s="261"/>
      <c r="J46" s="261"/>
      <c r="K46" s="303">
        <f t="shared" si="5"/>
        <v>0</v>
      </c>
      <c r="L46" s="303">
        <f t="shared" si="6"/>
        <v>0</v>
      </c>
      <c r="M46" s="303">
        <f t="shared" si="12"/>
        <v>0</v>
      </c>
      <c r="N46" s="303">
        <f t="shared" si="7"/>
        <v>0</v>
      </c>
      <c r="O46" s="303">
        <f t="shared" si="7"/>
        <v>0</v>
      </c>
      <c r="P46" s="303">
        <f t="shared" si="7"/>
        <v>0</v>
      </c>
      <c r="Q46" s="303">
        <f t="shared" si="7"/>
        <v>0</v>
      </c>
      <c r="R46" s="303">
        <f t="shared" si="7"/>
        <v>0</v>
      </c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</row>
    <row r="47" spans="1:114" x14ac:dyDescent="0.25">
      <c r="A47" s="40">
        <f t="shared" si="11"/>
        <v>37</v>
      </c>
      <c r="B47" s="178" t="s">
        <v>232</v>
      </c>
      <c r="C47" s="46">
        <v>3015</v>
      </c>
      <c r="D47" s="46">
        <v>2268</v>
      </c>
      <c r="E47" s="46">
        <v>3015</v>
      </c>
      <c r="F47" s="46">
        <v>2268</v>
      </c>
      <c r="G47" s="46"/>
      <c r="H47" s="46"/>
      <c r="I47" s="261">
        <f t="shared" si="3"/>
        <v>0</v>
      </c>
      <c r="J47" s="261">
        <f t="shared" si="4"/>
        <v>0</v>
      </c>
      <c r="K47" s="303">
        <f t="shared" si="5"/>
        <v>0</v>
      </c>
      <c r="L47" s="303">
        <f t="shared" si="6"/>
        <v>0</v>
      </c>
      <c r="M47" s="303">
        <f t="shared" si="12"/>
        <v>0</v>
      </c>
      <c r="N47" s="303">
        <f t="shared" si="7"/>
        <v>0</v>
      </c>
      <c r="O47" s="303">
        <f t="shared" si="7"/>
        <v>2</v>
      </c>
      <c r="P47" s="303">
        <f t="shared" si="7"/>
        <v>2</v>
      </c>
      <c r="Q47" s="303">
        <f t="shared" si="7"/>
        <v>0</v>
      </c>
      <c r="R47" s="303">
        <f t="shared" si="7"/>
        <v>0</v>
      </c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5"/>
      <c r="CC47" s="46"/>
      <c r="CD47" s="46"/>
      <c r="CE47" s="46"/>
      <c r="CF47" s="46"/>
      <c r="CG47" s="46"/>
      <c r="CH47" s="46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>
        <v>2</v>
      </c>
      <c r="DH47" s="219">
        <v>2</v>
      </c>
      <c r="DI47" s="219"/>
      <c r="DJ47" s="219"/>
    </row>
    <row r="48" spans="1:114" x14ac:dyDescent="0.25">
      <c r="A48" s="40">
        <f t="shared" si="11"/>
        <v>38</v>
      </c>
      <c r="B48" s="178" t="s">
        <v>233</v>
      </c>
      <c r="C48" s="40"/>
      <c r="D48" s="40"/>
      <c r="E48" s="40"/>
      <c r="F48" s="40"/>
      <c r="G48" s="40"/>
      <c r="H48" s="40"/>
      <c r="I48" s="261"/>
      <c r="J48" s="261"/>
      <c r="K48" s="303">
        <f t="shared" si="5"/>
        <v>0</v>
      </c>
      <c r="L48" s="303">
        <f t="shared" si="6"/>
        <v>0</v>
      </c>
      <c r="M48" s="303">
        <f t="shared" si="12"/>
        <v>0</v>
      </c>
      <c r="N48" s="303">
        <f t="shared" si="7"/>
        <v>0</v>
      </c>
      <c r="O48" s="303">
        <f t="shared" si="7"/>
        <v>0</v>
      </c>
      <c r="P48" s="303">
        <f t="shared" si="7"/>
        <v>0</v>
      </c>
      <c r="Q48" s="303">
        <f t="shared" si="7"/>
        <v>0</v>
      </c>
      <c r="R48" s="303">
        <f t="shared" si="7"/>
        <v>0</v>
      </c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</row>
    <row r="49" spans="1:114" ht="30" x14ac:dyDescent="0.25">
      <c r="A49" s="40">
        <f t="shared" si="11"/>
        <v>39</v>
      </c>
      <c r="B49" s="179" t="s">
        <v>234</v>
      </c>
      <c r="C49" s="46">
        <v>4629</v>
      </c>
      <c r="D49" s="46">
        <v>5564</v>
      </c>
      <c r="E49" s="46">
        <v>4629</v>
      </c>
      <c r="F49" s="46">
        <v>5564</v>
      </c>
      <c r="G49" s="46"/>
      <c r="H49" s="46"/>
      <c r="I49" s="261">
        <f t="shared" si="3"/>
        <v>0</v>
      </c>
      <c r="J49" s="261">
        <f t="shared" si="4"/>
        <v>0</v>
      </c>
      <c r="K49" s="303">
        <f t="shared" si="5"/>
        <v>0</v>
      </c>
      <c r="L49" s="303">
        <f t="shared" si="6"/>
        <v>0</v>
      </c>
      <c r="M49" s="303">
        <f t="shared" si="12"/>
        <v>0</v>
      </c>
      <c r="N49" s="303">
        <f t="shared" si="7"/>
        <v>0</v>
      </c>
      <c r="O49" s="303">
        <f t="shared" si="7"/>
        <v>0</v>
      </c>
      <c r="P49" s="303">
        <f t="shared" si="7"/>
        <v>0</v>
      </c>
      <c r="Q49" s="303">
        <f t="shared" si="7"/>
        <v>0</v>
      </c>
      <c r="R49" s="303">
        <f t="shared" si="7"/>
        <v>0</v>
      </c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5"/>
      <c r="CC49" s="46"/>
      <c r="CD49" s="46"/>
      <c r="CE49" s="46"/>
      <c r="CF49" s="46"/>
      <c r="CG49" s="46"/>
      <c r="CH49" s="46"/>
      <c r="CI49" s="300"/>
      <c r="CJ49" s="300"/>
      <c r="CK49" s="300"/>
      <c r="CL49" s="300"/>
      <c r="CM49" s="300"/>
      <c r="CN49" s="300"/>
      <c r="CO49" s="300"/>
      <c r="CP49" s="300"/>
      <c r="CQ49" s="300"/>
      <c r="CR49" s="300"/>
      <c r="CS49" s="300"/>
      <c r="CT49" s="300"/>
      <c r="CU49" s="300"/>
      <c r="CV49" s="300"/>
      <c r="CW49" s="300"/>
      <c r="CX49" s="300"/>
      <c r="CY49" s="300"/>
      <c r="CZ49" s="300"/>
      <c r="DA49" s="300"/>
      <c r="DB49" s="300"/>
      <c r="DC49" s="300"/>
      <c r="DD49" s="300"/>
      <c r="DE49" s="300"/>
      <c r="DF49" s="300"/>
      <c r="DG49" s="300"/>
      <c r="DH49" s="300"/>
      <c r="DI49" s="300"/>
      <c r="DJ49" s="300"/>
    </row>
    <row r="50" spans="1:114" x14ac:dyDescent="0.25">
      <c r="A50" s="40">
        <f t="shared" si="11"/>
        <v>40</v>
      </c>
      <c r="B50" s="178" t="s">
        <v>235</v>
      </c>
      <c r="C50" s="46">
        <v>2589</v>
      </c>
      <c r="D50" s="46">
        <v>2067</v>
      </c>
      <c r="E50" s="46">
        <v>2589</v>
      </c>
      <c r="F50" s="46">
        <v>2067</v>
      </c>
      <c r="G50" s="40"/>
      <c r="H50" s="40"/>
      <c r="I50" s="261">
        <f t="shared" si="3"/>
        <v>0</v>
      </c>
      <c r="J50" s="261">
        <f t="shared" si="4"/>
        <v>0</v>
      </c>
      <c r="K50" s="303">
        <f t="shared" si="5"/>
        <v>0</v>
      </c>
      <c r="L50" s="303">
        <f t="shared" si="6"/>
        <v>0</v>
      </c>
      <c r="M50" s="303">
        <f t="shared" si="12"/>
        <v>0</v>
      </c>
      <c r="N50" s="303">
        <f t="shared" si="7"/>
        <v>0</v>
      </c>
      <c r="O50" s="303">
        <f t="shared" si="7"/>
        <v>0</v>
      </c>
      <c r="P50" s="303">
        <f t="shared" si="7"/>
        <v>0</v>
      </c>
      <c r="Q50" s="303">
        <f t="shared" si="7"/>
        <v>0</v>
      </c>
      <c r="R50" s="303">
        <f t="shared" si="7"/>
        <v>0</v>
      </c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</row>
    <row r="51" spans="1:114" ht="30" x14ac:dyDescent="0.25">
      <c r="A51" s="40">
        <f t="shared" si="11"/>
        <v>41</v>
      </c>
      <c r="B51" s="179" t="s">
        <v>236</v>
      </c>
      <c r="C51" s="40"/>
      <c r="D51" s="40"/>
      <c r="E51" s="40"/>
      <c r="F51" s="40"/>
      <c r="G51" s="40"/>
      <c r="H51" s="40"/>
      <c r="I51" s="261"/>
      <c r="J51" s="261"/>
      <c r="K51" s="303">
        <f t="shared" si="5"/>
        <v>0</v>
      </c>
      <c r="L51" s="303">
        <f t="shared" si="6"/>
        <v>0</v>
      </c>
      <c r="M51" s="303">
        <f t="shared" si="12"/>
        <v>0</v>
      </c>
      <c r="N51" s="303">
        <f t="shared" si="7"/>
        <v>0</v>
      </c>
      <c r="O51" s="303">
        <f t="shared" si="7"/>
        <v>0</v>
      </c>
      <c r="P51" s="303">
        <f t="shared" si="7"/>
        <v>0</v>
      </c>
      <c r="Q51" s="303">
        <f t="shared" si="7"/>
        <v>0</v>
      </c>
      <c r="R51" s="303">
        <f t="shared" si="7"/>
        <v>0</v>
      </c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</row>
    <row r="52" spans="1:114" ht="30" x14ac:dyDescent="0.25">
      <c r="A52" s="40">
        <f t="shared" si="11"/>
        <v>42</v>
      </c>
      <c r="B52" s="179" t="s">
        <v>237</v>
      </c>
      <c r="C52" s="46">
        <v>39917</v>
      </c>
      <c r="D52" s="46">
        <v>38857</v>
      </c>
      <c r="E52" s="46">
        <v>39917</v>
      </c>
      <c r="F52" s="46">
        <v>38857</v>
      </c>
      <c r="G52" s="40"/>
      <c r="H52" s="40"/>
      <c r="I52" s="261">
        <f t="shared" si="3"/>
        <v>0</v>
      </c>
      <c r="J52" s="261">
        <f t="shared" si="4"/>
        <v>0</v>
      </c>
      <c r="K52" s="303">
        <f t="shared" si="5"/>
        <v>0</v>
      </c>
      <c r="L52" s="303">
        <f t="shared" si="6"/>
        <v>0</v>
      </c>
      <c r="M52" s="303">
        <f t="shared" si="12"/>
        <v>0</v>
      </c>
      <c r="N52" s="303">
        <f t="shared" si="7"/>
        <v>0</v>
      </c>
      <c r="O52" s="303">
        <f t="shared" si="7"/>
        <v>0</v>
      </c>
      <c r="P52" s="303">
        <f t="shared" si="7"/>
        <v>0</v>
      </c>
      <c r="Q52" s="303">
        <f t="shared" si="7"/>
        <v>0</v>
      </c>
      <c r="R52" s="303">
        <f t="shared" si="7"/>
        <v>0</v>
      </c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</row>
    <row r="53" spans="1:114" ht="30" x14ac:dyDescent="0.25">
      <c r="A53" s="40">
        <f t="shared" si="11"/>
        <v>43</v>
      </c>
      <c r="B53" s="179" t="s">
        <v>238</v>
      </c>
      <c r="C53" s="40"/>
      <c r="D53" s="40"/>
      <c r="E53" s="40"/>
      <c r="F53" s="40"/>
      <c r="G53" s="40"/>
      <c r="H53" s="40"/>
      <c r="I53" s="261"/>
      <c r="J53" s="261"/>
      <c r="K53" s="303">
        <f t="shared" si="5"/>
        <v>0</v>
      </c>
      <c r="L53" s="303">
        <f t="shared" si="6"/>
        <v>0</v>
      </c>
      <c r="M53" s="303">
        <f t="shared" si="12"/>
        <v>0</v>
      </c>
      <c r="N53" s="303">
        <f t="shared" si="7"/>
        <v>0</v>
      </c>
      <c r="O53" s="303">
        <f t="shared" si="7"/>
        <v>0</v>
      </c>
      <c r="P53" s="303">
        <f t="shared" si="7"/>
        <v>0</v>
      </c>
      <c r="Q53" s="303">
        <f t="shared" si="7"/>
        <v>0</v>
      </c>
      <c r="R53" s="303">
        <f t="shared" si="7"/>
        <v>0</v>
      </c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</row>
    <row r="54" spans="1:114" ht="45" x14ac:dyDescent="0.25">
      <c r="A54" s="40">
        <f t="shared" si="11"/>
        <v>44</v>
      </c>
      <c r="B54" s="179" t="s">
        <v>239</v>
      </c>
      <c r="C54" s="40"/>
      <c r="D54" s="40"/>
      <c r="E54" s="40"/>
      <c r="F54" s="40"/>
      <c r="G54" s="40"/>
      <c r="H54" s="40"/>
      <c r="I54" s="261"/>
      <c r="J54" s="261"/>
      <c r="K54" s="303">
        <f t="shared" si="5"/>
        <v>0</v>
      </c>
      <c r="L54" s="303">
        <f t="shared" si="6"/>
        <v>0</v>
      </c>
      <c r="M54" s="303">
        <f t="shared" si="12"/>
        <v>0</v>
      </c>
      <c r="N54" s="303">
        <f t="shared" si="7"/>
        <v>0</v>
      </c>
      <c r="O54" s="303">
        <f t="shared" si="7"/>
        <v>0</v>
      </c>
      <c r="P54" s="303">
        <f t="shared" si="7"/>
        <v>0</v>
      </c>
      <c r="Q54" s="303">
        <f t="shared" si="7"/>
        <v>0</v>
      </c>
      <c r="R54" s="303">
        <f t="shared" si="7"/>
        <v>0</v>
      </c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</row>
    <row r="55" spans="1:114" ht="30" x14ac:dyDescent="0.25">
      <c r="A55" s="40">
        <f t="shared" si="11"/>
        <v>45</v>
      </c>
      <c r="B55" s="206" t="s">
        <v>240</v>
      </c>
      <c r="C55" s="40"/>
      <c r="D55" s="40"/>
      <c r="E55" s="40"/>
      <c r="F55" s="40"/>
      <c r="G55" s="40"/>
      <c r="H55" s="40"/>
      <c r="I55" s="261"/>
      <c r="J55" s="261"/>
      <c r="K55" s="303">
        <f t="shared" si="5"/>
        <v>0</v>
      </c>
      <c r="L55" s="303">
        <f t="shared" si="6"/>
        <v>0</v>
      </c>
      <c r="M55" s="303">
        <f t="shared" si="12"/>
        <v>0</v>
      </c>
      <c r="N55" s="303">
        <f t="shared" si="7"/>
        <v>0</v>
      </c>
      <c r="O55" s="303">
        <f t="shared" si="7"/>
        <v>0</v>
      </c>
      <c r="P55" s="303">
        <f t="shared" si="7"/>
        <v>0</v>
      </c>
      <c r="Q55" s="303">
        <f t="shared" si="7"/>
        <v>0</v>
      </c>
      <c r="R55" s="303">
        <f t="shared" si="7"/>
        <v>0</v>
      </c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</row>
    <row r="56" spans="1:114" x14ac:dyDescent="0.25">
      <c r="A56" s="40">
        <f t="shared" si="11"/>
        <v>46</v>
      </c>
      <c r="B56" s="206" t="s">
        <v>241</v>
      </c>
      <c r="C56" s="40"/>
      <c r="D56" s="40"/>
      <c r="E56" s="40"/>
      <c r="F56" s="40"/>
      <c r="G56" s="40"/>
      <c r="H56" s="40"/>
      <c r="I56" s="261"/>
      <c r="J56" s="261"/>
      <c r="K56" s="303">
        <f t="shared" si="5"/>
        <v>0</v>
      </c>
      <c r="L56" s="303">
        <f t="shared" si="6"/>
        <v>0</v>
      </c>
      <c r="M56" s="303">
        <f t="shared" si="12"/>
        <v>0</v>
      </c>
      <c r="N56" s="303">
        <f t="shared" si="7"/>
        <v>0</v>
      </c>
      <c r="O56" s="303">
        <f t="shared" si="7"/>
        <v>0</v>
      </c>
      <c r="P56" s="303">
        <f t="shared" si="7"/>
        <v>0</v>
      </c>
      <c r="Q56" s="303">
        <f t="shared" si="7"/>
        <v>0</v>
      </c>
      <c r="R56" s="303">
        <f t="shared" si="7"/>
        <v>0</v>
      </c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</row>
    <row r="57" spans="1:114" x14ac:dyDescent="0.25">
      <c r="A57" s="149"/>
      <c r="B57" s="148" t="s">
        <v>242</v>
      </c>
      <c r="C57" s="153">
        <f t="shared" ref="C57:AH57" si="13">SUM(C24:C56)</f>
        <v>210422</v>
      </c>
      <c r="D57" s="153">
        <f t="shared" si="13"/>
        <v>215816</v>
      </c>
      <c r="E57" s="153">
        <f t="shared" si="13"/>
        <v>192814</v>
      </c>
      <c r="F57" s="153">
        <f t="shared" si="13"/>
        <v>201671</v>
      </c>
      <c r="G57" s="153">
        <f t="shared" si="13"/>
        <v>0</v>
      </c>
      <c r="H57" s="153">
        <f t="shared" si="13"/>
        <v>1255</v>
      </c>
      <c r="I57" s="313">
        <f t="shared" si="3"/>
        <v>0</v>
      </c>
      <c r="J57" s="313">
        <f t="shared" si="4"/>
        <v>0.62230067783667453</v>
      </c>
      <c r="K57" s="153">
        <f t="shared" si="13"/>
        <v>35</v>
      </c>
      <c r="L57" s="153">
        <f t="shared" si="13"/>
        <v>45</v>
      </c>
      <c r="M57" s="153">
        <f t="shared" si="13"/>
        <v>48</v>
      </c>
      <c r="N57" s="153">
        <f t="shared" si="13"/>
        <v>51</v>
      </c>
      <c r="O57" s="153">
        <f t="shared" si="13"/>
        <v>14</v>
      </c>
      <c r="P57" s="153">
        <f t="shared" si="13"/>
        <v>18</v>
      </c>
      <c r="Q57" s="153">
        <f t="shared" si="13"/>
        <v>4</v>
      </c>
      <c r="R57" s="153">
        <f t="shared" si="13"/>
        <v>5</v>
      </c>
      <c r="S57" s="153">
        <f t="shared" si="13"/>
        <v>2</v>
      </c>
      <c r="T57" s="153">
        <f t="shared" si="13"/>
        <v>2</v>
      </c>
      <c r="U57" s="153">
        <f t="shared" si="13"/>
        <v>3</v>
      </c>
      <c r="V57" s="153">
        <f t="shared" si="13"/>
        <v>3</v>
      </c>
      <c r="W57" s="153">
        <f t="shared" si="13"/>
        <v>0</v>
      </c>
      <c r="X57" s="153">
        <f t="shared" si="13"/>
        <v>0</v>
      </c>
      <c r="Y57" s="153">
        <f t="shared" si="13"/>
        <v>0</v>
      </c>
      <c r="Z57" s="153">
        <f t="shared" si="13"/>
        <v>0</v>
      </c>
      <c r="AA57" s="153">
        <f t="shared" si="13"/>
        <v>0</v>
      </c>
      <c r="AB57" s="153">
        <f t="shared" si="13"/>
        <v>0</v>
      </c>
      <c r="AC57" s="153">
        <f t="shared" si="13"/>
        <v>0</v>
      </c>
      <c r="AD57" s="153">
        <f t="shared" si="13"/>
        <v>1</v>
      </c>
      <c r="AE57" s="153">
        <f t="shared" si="13"/>
        <v>0</v>
      </c>
      <c r="AF57" s="153">
        <f t="shared" si="13"/>
        <v>0</v>
      </c>
      <c r="AG57" s="153">
        <f t="shared" si="13"/>
        <v>0</v>
      </c>
      <c r="AH57" s="153">
        <f t="shared" si="13"/>
        <v>0</v>
      </c>
      <c r="AI57" s="153">
        <f t="shared" ref="AI57:BN57" si="14">SUM(AI24:AI56)</f>
        <v>0</v>
      </c>
      <c r="AJ57" s="153">
        <f t="shared" si="14"/>
        <v>0</v>
      </c>
      <c r="AK57" s="153">
        <f t="shared" si="14"/>
        <v>2</v>
      </c>
      <c r="AL57" s="153">
        <f t="shared" si="14"/>
        <v>0</v>
      </c>
      <c r="AM57" s="153">
        <f t="shared" si="14"/>
        <v>0</v>
      </c>
      <c r="AN57" s="153">
        <f t="shared" si="14"/>
        <v>0</v>
      </c>
      <c r="AO57" s="153">
        <f t="shared" si="14"/>
        <v>0</v>
      </c>
      <c r="AP57" s="153">
        <f t="shared" si="14"/>
        <v>0</v>
      </c>
      <c r="AQ57" s="153">
        <f t="shared" si="14"/>
        <v>2</v>
      </c>
      <c r="AR57" s="153">
        <f t="shared" si="14"/>
        <v>1</v>
      </c>
      <c r="AS57" s="153">
        <f t="shared" si="14"/>
        <v>0</v>
      </c>
      <c r="AT57" s="153">
        <f t="shared" si="14"/>
        <v>1</v>
      </c>
      <c r="AU57" s="153">
        <f t="shared" si="14"/>
        <v>0</v>
      </c>
      <c r="AV57" s="153">
        <f t="shared" si="14"/>
        <v>0</v>
      </c>
      <c r="AW57" s="153">
        <f t="shared" si="14"/>
        <v>0</v>
      </c>
      <c r="AX57" s="153">
        <f t="shared" si="14"/>
        <v>0</v>
      </c>
      <c r="AY57" s="153">
        <f t="shared" si="14"/>
        <v>2</v>
      </c>
      <c r="AZ57" s="153">
        <f t="shared" si="14"/>
        <v>2</v>
      </c>
      <c r="BA57" s="153">
        <f t="shared" si="14"/>
        <v>2</v>
      </c>
      <c r="BB57" s="153">
        <f t="shared" si="14"/>
        <v>2</v>
      </c>
      <c r="BC57" s="153">
        <f t="shared" si="14"/>
        <v>0</v>
      </c>
      <c r="BD57" s="153">
        <f t="shared" si="14"/>
        <v>0</v>
      </c>
      <c r="BE57" s="153">
        <f t="shared" si="14"/>
        <v>0</v>
      </c>
      <c r="BF57" s="153">
        <f t="shared" si="14"/>
        <v>0</v>
      </c>
      <c r="BG57" s="153">
        <f t="shared" si="14"/>
        <v>3</v>
      </c>
      <c r="BH57" s="153">
        <f t="shared" si="14"/>
        <v>6</v>
      </c>
      <c r="BI57" s="153">
        <f t="shared" si="14"/>
        <v>1</v>
      </c>
      <c r="BJ57" s="153">
        <f t="shared" si="14"/>
        <v>3</v>
      </c>
      <c r="BK57" s="153">
        <f t="shared" si="14"/>
        <v>0</v>
      </c>
      <c r="BL57" s="153">
        <f t="shared" si="14"/>
        <v>0</v>
      </c>
      <c r="BM57" s="153">
        <f t="shared" si="14"/>
        <v>0</v>
      </c>
      <c r="BN57" s="153">
        <f t="shared" si="14"/>
        <v>0</v>
      </c>
      <c r="BO57" s="153">
        <f t="shared" ref="BO57:CT57" si="15">SUM(BO24:BO56)</f>
        <v>4</v>
      </c>
      <c r="BP57" s="153">
        <f t="shared" si="15"/>
        <v>4</v>
      </c>
      <c r="BQ57" s="153">
        <f t="shared" si="15"/>
        <v>7</v>
      </c>
      <c r="BR57" s="153">
        <f t="shared" si="15"/>
        <v>5</v>
      </c>
      <c r="BS57" s="153">
        <f t="shared" si="15"/>
        <v>0</v>
      </c>
      <c r="BT57" s="153">
        <f t="shared" si="15"/>
        <v>0</v>
      </c>
      <c r="BU57" s="153">
        <f t="shared" si="15"/>
        <v>0</v>
      </c>
      <c r="BV57" s="153">
        <f t="shared" si="15"/>
        <v>0</v>
      </c>
      <c r="BW57" s="153">
        <f t="shared" si="15"/>
        <v>3</v>
      </c>
      <c r="BX57" s="153">
        <f t="shared" si="15"/>
        <v>4</v>
      </c>
      <c r="BY57" s="153">
        <f t="shared" si="15"/>
        <v>5</v>
      </c>
      <c r="BZ57" s="153">
        <f t="shared" si="15"/>
        <v>7</v>
      </c>
      <c r="CA57" s="153">
        <f t="shared" si="15"/>
        <v>0</v>
      </c>
      <c r="CB57" s="153">
        <f t="shared" si="15"/>
        <v>0</v>
      </c>
      <c r="CC57" s="153">
        <f t="shared" si="15"/>
        <v>0</v>
      </c>
      <c r="CD57" s="153">
        <f t="shared" si="15"/>
        <v>0</v>
      </c>
      <c r="CE57" s="153">
        <f t="shared" si="15"/>
        <v>9</v>
      </c>
      <c r="CF57" s="153">
        <f t="shared" si="15"/>
        <v>6</v>
      </c>
      <c r="CG57" s="153">
        <f t="shared" si="15"/>
        <v>3</v>
      </c>
      <c r="CH57" s="153">
        <f t="shared" si="15"/>
        <v>4</v>
      </c>
      <c r="CI57" s="153">
        <f t="shared" si="15"/>
        <v>1</v>
      </c>
      <c r="CJ57" s="153">
        <f t="shared" si="15"/>
        <v>1</v>
      </c>
      <c r="CK57" s="153">
        <f t="shared" si="15"/>
        <v>2</v>
      </c>
      <c r="CL57" s="153">
        <f t="shared" si="15"/>
        <v>2</v>
      </c>
      <c r="CM57" s="153">
        <f t="shared" si="15"/>
        <v>3</v>
      </c>
      <c r="CN57" s="153">
        <f t="shared" si="15"/>
        <v>5</v>
      </c>
      <c r="CO57" s="153">
        <f t="shared" si="15"/>
        <v>8</v>
      </c>
      <c r="CP57" s="153">
        <f t="shared" si="15"/>
        <v>4</v>
      </c>
      <c r="CQ57" s="153">
        <f t="shared" si="15"/>
        <v>2</v>
      </c>
      <c r="CR57" s="153">
        <f t="shared" si="15"/>
        <v>2</v>
      </c>
      <c r="CS57" s="153">
        <f t="shared" si="15"/>
        <v>0</v>
      </c>
      <c r="CT57" s="153">
        <f t="shared" si="15"/>
        <v>0</v>
      </c>
      <c r="CU57" s="153">
        <f t="shared" ref="CU57:DJ57" si="16">SUM(CU24:CU56)</f>
        <v>2</v>
      </c>
      <c r="CV57" s="153">
        <f t="shared" si="16"/>
        <v>4</v>
      </c>
      <c r="CW57" s="153">
        <f t="shared" si="16"/>
        <v>8</v>
      </c>
      <c r="CX57" s="153">
        <f t="shared" si="16"/>
        <v>10</v>
      </c>
      <c r="CY57" s="153">
        <f t="shared" si="16"/>
        <v>2</v>
      </c>
      <c r="CZ57" s="153">
        <f t="shared" si="16"/>
        <v>1</v>
      </c>
      <c r="DA57" s="153">
        <f t="shared" si="16"/>
        <v>0</v>
      </c>
      <c r="DB57" s="153">
        <f t="shared" si="16"/>
        <v>0</v>
      </c>
      <c r="DC57" s="153">
        <f t="shared" si="16"/>
        <v>5</v>
      </c>
      <c r="DD57" s="153">
        <f t="shared" si="16"/>
        <v>11</v>
      </c>
      <c r="DE57" s="153">
        <f t="shared" si="16"/>
        <v>9</v>
      </c>
      <c r="DF57" s="153">
        <f t="shared" si="16"/>
        <v>11</v>
      </c>
      <c r="DG57" s="153">
        <f t="shared" si="16"/>
        <v>9</v>
      </c>
      <c r="DH57" s="153">
        <f t="shared" si="16"/>
        <v>14</v>
      </c>
      <c r="DI57" s="153">
        <f t="shared" si="16"/>
        <v>2</v>
      </c>
      <c r="DJ57" s="153">
        <f t="shared" si="16"/>
        <v>3</v>
      </c>
    </row>
    <row r="58" spans="1:114" x14ac:dyDescent="0.25">
      <c r="A58" s="152"/>
      <c r="B58" s="147" t="s">
        <v>243</v>
      </c>
      <c r="C58" s="314">
        <v>650361</v>
      </c>
      <c r="D58" s="314">
        <v>661117</v>
      </c>
      <c r="E58" s="315">
        <v>614457</v>
      </c>
      <c r="F58" s="315">
        <v>616458</v>
      </c>
      <c r="G58" s="133">
        <f t="shared" ref="G58:AH58" si="17">G57+G23</f>
        <v>37212</v>
      </c>
      <c r="H58" s="133">
        <f t="shared" si="17"/>
        <v>41437</v>
      </c>
      <c r="I58" s="313">
        <f t="shared" si="3"/>
        <v>6.0560787817536461</v>
      </c>
      <c r="J58" s="313">
        <f t="shared" si="4"/>
        <v>6.7217880212439454</v>
      </c>
      <c r="K58" s="133">
        <f t="shared" si="17"/>
        <v>172</v>
      </c>
      <c r="L58" s="133">
        <f t="shared" si="17"/>
        <v>211</v>
      </c>
      <c r="M58" s="133">
        <f t="shared" si="17"/>
        <v>266</v>
      </c>
      <c r="N58" s="133">
        <f t="shared" si="17"/>
        <v>295</v>
      </c>
      <c r="O58" s="133">
        <f t="shared" si="17"/>
        <v>32</v>
      </c>
      <c r="P58" s="133">
        <f t="shared" si="17"/>
        <v>30</v>
      </c>
      <c r="Q58" s="133">
        <f t="shared" si="17"/>
        <v>15</v>
      </c>
      <c r="R58" s="133">
        <f t="shared" si="17"/>
        <v>14</v>
      </c>
      <c r="S58" s="133">
        <f t="shared" si="17"/>
        <v>6</v>
      </c>
      <c r="T58" s="133">
        <f t="shared" si="17"/>
        <v>5</v>
      </c>
      <c r="U58" s="133">
        <f t="shared" si="17"/>
        <v>4</v>
      </c>
      <c r="V58" s="133">
        <f t="shared" si="17"/>
        <v>5</v>
      </c>
      <c r="W58" s="133">
        <f t="shared" si="17"/>
        <v>0</v>
      </c>
      <c r="X58" s="133">
        <f t="shared" si="17"/>
        <v>0</v>
      </c>
      <c r="Y58" s="133">
        <f t="shared" si="17"/>
        <v>0</v>
      </c>
      <c r="Z58" s="133">
        <f t="shared" si="17"/>
        <v>0</v>
      </c>
      <c r="AA58" s="133">
        <f t="shared" si="17"/>
        <v>1</v>
      </c>
      <c r="AB58" s="133">
        <f t="shared" si="17"/>
        <v>1</v>
      </c>
      <c r="AC58" s="133">
        <f t="shared" si="17"/>
        <v>2</v>
      </c>
      <c r="AD58" s="133">
        <f t="shared" si="17"/>
        <v>3</v>
      </c>
      <c r="AE58" s="133">
        <f t="shared" si="17"/>
        <v>0</v>
      </c>
      <c r="AF58" s="133">
        <f t="shared" si="17"/>
        <v>0</v>
      </c>
      <c r="AG58" s="133">
        <f t="shared" si="17"/>
        <v>0</v>
      </c>
      <c r="AH58" s="133">
        <f t="shared" si="17"/>
        <v>0</v>
      </c>
      <c r="AI58" s="133">
        <f t="shared" ref="AI58:BN58" si="18">AI57+AI23</f>
        <v>1</v>
      </c>
      <c r="AJ58" s="133">
        <f t="shared" si="18"/>
        <v>5</v>
      </c>
      <c r="AK58" s="133">
        <f t="shared" si="18"/>
        <v>4</v>
      </c>
      <c r="AL58" s="133">
        <f t="shared" si="18"/>
        <v>4</v>
      </c>
      <c r="AM58" s="133">
        <f t="shared" si="18"/>
        <v>0</v>
      </c>
      <c r="AN58" s="133">
        <f t="shared" si="18"/>
        <v>0</v>
      </c>
      <c r="AO58" s="133">
        <f t="shared" si="18"/>
        <v>0</v>
      </c>
      <c r="AP58" s="133">
        <f t="shared" si="18"/>
        <v>0</v>
      </c>
      <c r="AQ58" s="133">
        <f t="shared" si="18"/>
        <v>7</v>
      </c>
      <c r="AR58" s="133">
        <f t="shared" si="18"/>
        <v>8</v>
      </c>
      <c r="AS58" s="133">
        <f t="shared" si="18"/>
        <v>7</v>
      </c>
      <c r="AT58" s="133">
        <f t="shared" si="18"/>
        <v>8</v>
      </c>
      <c r="AU58" s="133">
        <f t="shared" si="18"/>
        <v>0</v>
      </c>
      <c r="AV58" s="133">
        <f t="shared" si="18"/>
        <v>0</v>
      </c>
      <c r="AW58" s="133">
        <f t="shared" si="18"/>
        <v>0</v>
      </c>
      <c r="AX58" s="133">
        <f t="shared" si="18"/>
        <v>0</v>
      </c>
      <c r="AY58" s="133">
        <f t="shared" si="18"/>
        <v>14</v>
      </c>
      <c r="AZ58" s="133">
        <f t="shared" si="18"/>
        <v>13</v>
      </c>
      <c r="BA58" s="133">
        <f t="shared" si="18"/>
        <v>5</v>
      </c>
      <c r="BB58" s="133">
        <f t="shared" si="18"/>
        <v>9</v>
      </c>
      <c r="BC58" s="133">
        <f t="shared" si="18"/>
        <v>0</v>
      </c>
      <c r="BD58" s="133">
        <f t="shared" si="18"/>
        <v>1</v>
      </c>
      <c r="BE58" s="133">
        <f t="shared" si="18"/>
        <v>0</v>
      </c>
      <c r="BF58" s="133">
        <f t="shared" si="18"/>
        <v>0</v>
      </c>
      <c r="BG58" s="133">
        <f t="shared" si="18"/>
        <v>11</v>
      </c>
      <c r="BH58" s="133">
        <f t="shared" si="18"/>
        <v>20</v>
      </c>
      <c r="BI58" s="133">
        <f t="shared" si="18"/>
        <v>18</v>
      </c>
      <c r="BJ58" s="133">
        <f t="shared" si="18"/>
        <v>21</v>
      </c>
      <c r="BK58" s="133">
        <f t="shared" si="18"/>
        <v>0</v>
      </c>
      <c r="BL58" s="133">
        <f t="shared" si="18"/>
        <v>0</v>
      </c>
      <c r="BM58" s="133">
        <f t="shared" si="18"/>
        <v>0</v>
      </c>
      <c r="BN58" s="133">
        <f t="shared" si="18"/>
        <v>0</v>
      </c>
      <c r="BO58" s="133">
        <f t="shared" ref="BO58:CT58" si="19">BO57+BO23</f>
        <v>18</v>
      </c>
      <c r="BP58" s="133">
        <f t="shared" si="19"/>
        <v>22</v>
      </c>
      <c r="BQ58" s="133">
        <f t="shared" si="19"/>
        <v>24</v>
      </c>
      <c r="BR58" s="133">
        <f t="shared" si="19"/>
        <v>28</v>
      </c>
      <c r="BS58" s="133">
        <f t="shared" si="19"/>
        <v>1</v>
      </c>
      <c r="BT58" s="133">
        <f t="shared" si="19"/>
        <v>0</v>
      </c>
      <c r="BU58" s="133">
        <f t="shared" si="19"/>
        <v>0</v>
      </c>
      <c r="BV58" s="133">
        <f t="shared" si="19"/>
        <v>0</v>
      </c>
      <c r="BW58" s="133">
        <f t="shared" si="19"/>
        <v>17</v>
      </c>
      <c r="BX58" s="133">
        <f t="shared" si="19"/>
        <v>23</v>
      </c>
      <c r="BY58" s="133">
        <f t="shared" si="19"/>
        <v>28</v>
      </c>
      <c r="BZ58" s="133">
        <f t="shared" si="19"/>
        <v>20</v>
      </c>
      <c r="CA58" s="133">
        <f t="shared" si="19"/>
        <v>0</v>
      </c>
      <c r="CB58" s="133">
        <f t="shared" si="19"/>
        <v>0</v>
      </c>
      <c r="CC58" s="133">
        <f t="shared" si="19"/>
        <v>0</v>
      </c>
      <c r="CD58" s="133">
        <f t="shared" si="19"/>
        <v>0</v>
      </c>
      <c r="CE58" s="133">
        <f t="shared" si="19"/>
        <v>25</v>
      </c>
      <c r="CF58" s="133">
        <f t="shared" si="19"/>
        <v>20</v>
      </c>
      <c r="CG58" s="133">
        <f t="shared" si="19"/>
        <v>15</v>
      </c>
      <c r="CH58" s="133">
        <f t="shared" si="19"/>
        <v>33</v>
      </c>
      <c r="CI58" s="133">
        <f t="shared" si="19"/>
        <v>4</v>
      </c>
      <c r="CJ58" s="133">
        <f t="shared" si="19"/>
        <v>2</v>
      </c>
      <c r="CK58" s="133">
        <f t="shared" si="19"/>
        <v>2</v>
      </c>
      <c r="CL58" s="133">
        <f t="shared" si="19"/>
        <v>3</v>
      </c>
      <c r="CM58" s="133">
        <f t="shared" si="19"/>
        <v>13</v>
      </c>
      <c r="CN58" s="133">
        <f t="shared" si="19"/>
        <v>13</v>
      </c>
      <c r="CO58" s="133">
        <f t="shared" si="19"/>
        <v>32</v>
      </c>
      <c r="CP58" s="133">
        <f t="shared" si="19"/>
        <v>29</v>
      </c>
      <c r="CQ58" s="133">
        <f t="shared" si="19"/>
        <v>7</v>
      </c>
      <c r="CR58" s="133">
        <f t="shared" si="19"/>
        <v>2</v>
      </c>
      <c r="CS58" s="133">
        <f t="shared" si="19"/>
        <v>2</v>
      </c>
      <c r="CT58" s="133">
        <f t="shared" si="19"/>
        <v>2</v>
      </c>
      <c r="CU58" s="133">
        <f t="shared" ref="CU58:DJ58" si="20">CU57+CU23</f>
        <v>12</v>
      </c>
      <c r="CV58" s="133">
        <f t="shared" si="20"/>
        <v>17</v>
      </c>
      <c r="CW58" s="133">
        <f t="shared" si="20"/>
        <v>30</v>
      </c>
      <c r="CX58" s="133">
        <f t="shared" si="20"/>
        <v>30</v>
      </c>
      <c r="CY58" s="133">
        <f t="shared" si="20"/>
        <v>4</v>
      </c>
      <c r="CZ58" s="133">
        <f t="shared" si="20"/>
        <v>3</v>
      </c>
      <c r="DA58" s="133">
        <f t="shared" si="20"/>
        <v>1</v>
      </c>
      <c r="DB58" s="133">
        <f t="shared" si="20"/>
        <v>1</v>
      </c>
      <c r="DC58" s="133">
        <f t="shared" si="20"/>
        <v>47</v>
      </c>
      <c r="DD58" s="133">
        <f t="shared" si="20"/>
        <v>64</v>
      </c>
      <c r="DE58" s="133">
        <f t="shared" si="20"/>
        <v>97</v>
      </c>
      <c r="DF58" s="133">
        <f t="shared" si="20"/>
        <v>105</v>
      </c>
      <c r="DG58" s="133">
        <f t="shared" si="20"/>
        <v>16</v>
      </c>
      <c r="DH58" s="133">
        <f t="shared" si="20"/>
        <v>22</v>
      </c>
      <c r="DI58" s="133">
        <f t="shared" si="20"/>
        <v>10</v>
      </c>
      <c r="DJ58" s="133">
        <f t="shared" si="20"/>
        <v>8</v>
      </c>
    </row>
    <row r="59" spans="1:114" x14ac:dyDescent="0.25">
      <c r="C59" s="13">
        <v>650361</v>
      </c>
      <c r="D59" s="13">
        <v>661117</v>
      </c>
      <c r="E59" s="15">
        <v>614457</v>
      </c>
      <c r="F59" s="15">
        <v>616458</v>
      </c>
      <c r="H59" s="15">
        <v>41437</v>
      </c>
    </row>
    <row r="60" spans="1:114" x14ac:dyDescent="0.25">
      <c r="B60" s="15" t="s">
        <v>244</v>
      </c>
      <c r="N60" s="15">
        <f>L58+N58</f>
        <v>506</v>
      </c>
      <c r="R60" s="15">
        <f>P58+R58</f>
        <v>44</v>
      </c>
      <c r="V60" s="15">
        <f>T58+V58+AB58+AD58</f>
        <v>14</v>
      </c>
    </row>
    <row r="61" spans="1:114" x14ac:dyDescent="0.25">
      <c r="L61" s="15" t="s">
        <v>1</v>
      </c>
      <c r="N61" s="15">
        <f>T58+V58+AB58+AD58+AJ58+AL58+AR58+AT58+AZ58+BB58+BH58+BJ58+BP58+BR58+BX58+BZ58+CF58+CH58+CN58+CP58+CV58+CX58+DD58+DF58</f>
        <v>506</v>
      </c>
    </row>
    <row r="62" spans="1:114" x14ac:dyDescent="0.25">
      <c r="A62" s="15">
        <v>9</v>
      </c>
      <c r="B62" s="15" t="s">
        <v>246</v>
      </c>
    </row>
    <row r="63" spans="1:114" x14ac:dyDescent="0.25">
      <c r="A63" s="15">
        <v>8</v>
      </c>
      <c r="B63" s="20" t="s">
        <v>247</v>
      </c>
    </row>
    <row r="64" spans="1:114" x14ac:dyDescent="0.25">
      <c r="B64" s="20" t="s">
        <v>248</v>
      </c>
    </row>
    <row r="65" spans="1:19" x14ac:dyDescent="0.25">
      <c r="B65" s="20" t="s">
        <v>249</v>
      </c>
    </row>
    <row r="66" spans="1:19" x14ac:dyDescent="0.25">
      <c r="B66" s="15" t="s">
        <v>250</v>
      </c>
    </row>
    <row r="67" spans="1:19" x14ac:dyDescent="0.25">
      <c r="A67" s="15">
        <v>7</v>
      </c>
      <c r="B67" s="15" t="s">
        <v>251</v>
      </c>
    </row>
    <row r="68" spans="1:19" ht="15.75" x14ac:dyDescent="0.25">
      <c r="A68" s="15">
        <v>4</v>
      </c>
      <c r="B68" s="188" t="s">
        <v>252</v>
      </c>
    </row>
    <row r="69" spans="1:19" ht="15.75" x14ac:dyDescent="0.25">
      <c r="B69" s="189" t="s">
        <v>253</v>
      </c>
    </row>
    <row r="70" spans="1:19" x14ac:dyDescent="0.25">
      <c r="A70" s="15">
        <v>17</v>
      </c>
      <c r="B70" s="15" t="s">
        <v>254</v>
      </c>
    </row>
    <row r="71" spans="1:19" x14ac:dyDescent="0.25">
      <c r="B71" s="15" t="s">
        <v>255</v>
      </c>
    </row>
    <row r="72" spans="1:19" x14ac:dyDescent="0.25">
      <c r="B72" s="15" t="s">
        <v>256</v>
      </c>
    </row>
    <row r="73" spans="1:19" x14ac:dyDescent="0.25">
      <c r="A73" s="15">
        <v>18</v>
      </c>
      <c r="B73" s="15" t="s">
        <v>257</v>
      </c>
    </row>
    <row r="74" spans="1:19" x14ac:dyDescent="0.25">
      <c r="A74" s="15">
        <v>2</v>
      </c>
      <c r="B74" s="15" t="s">
        <v>258</v>
      </c>
    </row>
    <row r="75" spans="1:19" x14ac:dyDescent="0.25">
      <c r="B75" s="15" t="s">
        <v>259</v>
      </c>
    </row>
    <row r="76" spans="1:19" x14ac:dyDescent="0.25">
      <c r="B76" s="15" t="s">
        <v>260</v>
      </c>
    </row>
    <row r="77" spans="1:19" x14ac:dyDescent="0.25">
      <c r="A77" s="15">
        <v>10</v>
      </c>
      <c r="B77" s="16" t="s">
        <v>261</v>
      </c>
      <c r="C77" s="207"/>
      <c r="D77" s="207"/>
      <c r="E77" s="207"/>
      <c r="F77" s="207"/>
      <c r="G77" s="207"/>
      <c r="H77" s="207"/>
      <c r="I77" s="207"/>
      <c r="J77" s="207"/>
    </row>
    <row r="78" spans="1:19" x14ac:dyDescent="0.25">
      <c r="A78" s="15">
        <v>35</v>
      </c>
      <c r="B78" s="15" t="s">
        <v>262</v>
      </c>
    </row>
    <row r="79" spans="1:19" x14ac:dyDescent="0.25">
      <c r="A79" s="15">
        <v>36</v>
      </c>
      <c r="B79" s="15" t="s">
        <v>263</v>
      </c>
    </row>
    <row r="80" spans="1:19" x14ac:dyDescent="0.25">
      <c r="B80" s="216" t="s">
        <v>264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</row>
    <row r="81" spans="1:2" x14ac:dyDescent="0.25">
      <c r="A81" s="15">
        <v>38</v>
      </c>
      <c r="B81" s="15" t="s">
        <v>265</v>
      </c>
    </row>
    <row r="82" spans="1:2" x14ac:dyDescent="0.25">
      <c r="B82" s="15" t="s">
        <v>266</v>
      </c>
    </row>
    <row r="83" spans="1:2" x14ac:dyDescent="0.25">
      <c r="A83" s="15">
        <v>20</v>
      </c>
      <c r="B83" s="15" t="s">
        <v>267</v>
      </c>
    </row>
    <row r="84" spans="1:2" x14ac:dyDescent="0.25">
      <c r="B84" s="15" t="s">
        <v>268</v>
      </c>
    </row>
    <row r="85" spans="1:2" x14ac:dyDescent="0.25">
      <c r="B85" s="15" t="s">
        <v>269</v>
      </c>
    </row>
    <row r="86" spans="1:2" x14ac:dyDescent="0.25">
      <c r="B86" s="15" t="s">
        <v>270</v>
      </c>
    </row>
    <row r="87" spans="1:2" x14ac:dyDescent="0.25">
      <c r="B87" s="15" t="s">
        <v>271</v>
      </c>
    </row>
    <row r="88" spans="1:2" x14ac:dyDescent="0.25">
      <c r="B88" s="15" t="s">
        <v>272</v>
      </c>
    </row>
    <row r="89" spans="1:2" x14ac:dyDescent="0.25">
      <c r="B89" s="15" t="s">
        <v>273</v>
      </c>
    </row>
    <row r="90" spans="1:2" x14ac:dyDescent="0.25">
      <c r="A90" s="15">
        <v>12</v>
      </c>
      <c r="B90" s="15" t="s">
        <v>276</v>
      </c>
    </row>
    <row r="91" spans="1:2" x14ac:dyDescent="0.25">
      <c r="B91" s="15" t="s">
        <v>277</v>
      </c>
    </row>
    <row r="92" spans="1:2" x14ac:dyDescent="0.25">
      <c r="A92" s="15">
        <v>24</v>
      </c>
      <c r="B92" s="15" t="s">
        <v>278</v>
      </c>
    </row>
  </sheetData>
  <mergeCells count="104">
    <mergeCell ref="DC7:DD7"/>
    <mergeCell ref="DC6:DF6"/>
    <mergeCell ref="DC5:DJ5"/>
    <mergeCell ref="DE7:DF7"/>
    <mergeCell ref="DG7:DH7"/>
    <mergeCell ref="DG6:DJ6"/>
    <mergeCell ref="DI7:DJ7"/>
    <mergeCell ref="CM7:CN7"/>
    <mergeCell ref="CM6:CP6"/>
    <mergeCell ref="CM5:CT5"/>
    <mergeCell ref="CO7:CP7"/>
    <mergeCell ref="CQ7:CR7"/>
    <mergeCell ref="CQ6:CT6"/>
    <mergeCell ref="CS7:CT7"/>
    <mergeCell ref="CU7:CV7"/>
    <mergeCell ref="CU6:CX6"/>
    <mergeCell ref="CU5:DB5"/>
    <mergeCell ref="CW7:CX7"/>
    <mergeCell ref="CY7:CZ7"/>
    <mergeCell ref="CY6:DB6"/>
    <mergeCell ref="DA7:DB7"/>
    <mergeCell ref="BW7:BX7"/>
    <mergeCell ref="BW6:BZ6"/>
    <mergeCell ref="BW5:CD5"/>
    <mergeCell ref="BY7:BZ7"/>
    <mergeCell ref="CA7:CB7"/>
    <mergeCell ref="CA6:CD6"/>
    <mergeCell ref="CC7:CD7"/>
    <mergeCell ref="CE7:CF7"/>
    <mergeCell ref="CE6:CH6"/>
    <mergeCell ref="CE5:CL5"/>
    <mergeCell ref="CG7:CH7"/>
    <mergeCell ref="CI7:CJ7"/>
    <mergeCell ref="CI6:CL6"/>
    <mergeCell ref="CK7:CL7"/>
    <mergeCell ref="BG7:BH7"/>
    <mergeCell ref="BG6:BJ6"/>
    <mergeCell ref="BG5:BN5"/>
    <mergeCell ref="BI7:BJ7"/>
    <mergeCell ref="BK7:BL7"/>
    <mergeCell ref="BK6:BN6"/>
    <mergeCell ref="BM7:BN7"/>
    <mergeCell ref="BO7:BP7"/>
    <mergeCell ref="BO6:BR6"/>
    <mergeCell ref="BO5:BV5"/>
    <mergeCell ref="BQ7:BR7"/>
    <mergeCell ref="BS7:BT7"/>
    <mergeCell ref="BS6:BV6"/>
    <mergeCell ref="BU7:BV7"/>
    <mergeCell ref="AO7:AP7"/>
    <mergeCell ref="AQ7:AR7"/>
    <mergeCell ref="AQ6:AT6"/>
    <mergeCell ref="AQ5:AX5"/>
    <mergeCell ref="AU7:AV7"/>
    <mergeCell ref="AU6:AX6"/>
    <mergeCell ref="AW7:AX7"/>
    <mergeCell ref="AY7:AZ7"/>
    <mergeCell ref="AY6:BB6"/>
    <mergeCell ref="AY5:BF5"/>
    <mergeCell ref="BA7:BB7"/>
    <mergeCell ref="BC7:BD7"/>
    <mergeCell ref="BC6:BF6"/>
    <mergeCell ref="BE7:BF7"/>
    <mergeCell ref="AS7:AT7"/>
    <mergeCell ref="A4:A8"/>
    <mergeCell ref="C4:D7"/>
    <mergeCell ref="K7:L7"/>
    <mergeCell ref="K6:N6"/>
    <mergeCell ref="K4:R5"/>
    <mergeCell ref="M7:N7"/>
    <mergeCell ref="O6:R6"/>
    <mergeCell ref="O7:P7"/>
    <mergeCell ref="Q7:R7"/>
    <mergeCell ref="E4:J4"/>
    <mergeCell ref="E5:F7"/>
    <mergeCell ref="G5:J5"/>
    <mergeCell ref="G6:G7"/>
    <mergeCell ref="H6:H7"/>
    <mergeCell ref="I6:I7"/>
    <mergeCell ref="J6:J7"/>
    <mergeCell ref="L1:X1"/>
    <mergeCell ref="B3:AN3"/>
    <mergeCell ref="B4:B8"/>
    <mergeCell ref="S7:T7"/>
    <mergeCell ref="S6:V6"/>
    <mergeCell ref="S5:Z5"/>
    <mergeCell ref="S4:DJ4"/>
    <mergeCell ref="U7:V7"/>
    <mergeCell ref="W7:X7"/>
    <mergeCell ref="W6:Z6"/>
    <mergeCell ref="Y7:Z7"/>
    <mergeCell ref="AA7:AB7"/>
    <mergeCell ref="AA6:AD6"/>
    <mergeCell ref="AA5:AH5"/>
    <mergeCell ref="AC7:AD7"/>
    <mergeCell ref="AE6:AH6"/>
    <mergeCell ref="AE7:AF7"/>
    <mergeCell ref="AG7:AH7"/>
    <mergeCell ref="AI7:AJ7"/>
    <mergeCell ref="AI6:AL6"/>
    <mergeCell ref="AI5:AP5"/>
    <mergeCell ref="AK7:AL7"/>
    <mergeCell ref="AM7:AN7"/>
    <mergeCell ref="AM6:AP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L12:L56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5"/>
  <sheetViews>
    <sheetView tabSelected="1" workbookViewId="0">
      <pane xSplit="1" ySplit="7" topLeftCell="B52" activePane="bottomRight" state="frozen"/>
      <selection pane="topRight" activeCell="B1" sqref="B1"/>
      <selection pane="bottomLeft" activeCell="A8" sqref="A8"/>
      <selection pane="bottomRight" activeCell="G70" sqref="G70"/>
    </sheetView>
  </sheetViews>
  <sheetFormatPr defaultRowHeight="15" x14ac:dyDescent="0.25"/>
  <cols>
    <col min="1" max="1" width="5" style="15" customWidth="1"/>
    <col min="2" max="2" width="41" style="15" customWidth="1"/>
    <col min="3" max="3" width="10.28515625" style="15" customWidth="1"/>
    <col min="4" max="4" width="11.7109375" style="15" customWidth="1"/>
    <col min="5" max="5" width="12.42578125" style="15" customWidth="1"/>
    <col min="6" max="6" width="11.5703125" style="15" customWidth="1"/>
    <col min="7" max="7" width="10.42578125" style="15" customWidth="1"/>
    <col min="8" max="9" width="9.140625" style="15"/>
    <col min="10" max="10" width="10.85546875" style="15" customWidth="1"/>
    <col min="11" max="12" width="9.140625" style="15"/>
    <col min="13" max="13" width="10.42578125" style="15" customWidth="1"/>
    <col min="14" max="15" width="9.140625" style="15"/>
    <col min="16" max="16" width="10.140625" style="15" customWidth="1"/>
    <col min="17" max="18" width="9.140625" style="15"/>
    <col min="19" max="19" width="11.28515625" style="15" customWidth="1"/>
    <col min="20" max="21" width="9.140625" style="15"/>
    <col min="22" max="22" width="10.5703125" style="15" customWidth="1"/>
    <col min="23" max="16384" width="9.140625" style="15"/>
  </cols>
  <sheetData>
    <row r="2" spans="1:23" x14ac:dyDescent="0.25">
      <c r="D2" s="458" t="s">
        <v>182</v>
      </c>
      <c r="E2" s="458"/>
      <c r="F2" s="458"/>
    </row>
    <row r="4" spans="1:23" x14ac:dyDescent="0.25">
      <c r="B4" s="349" t="s">
        <v>181</v>
      </c>
      <c r="C4" s="349"/>
      <c r="D4" s="349"/>
      <c r="E4" s="349"/>
      <c r="F4" s="349"/>
    </row>
    <row r="5" spans="1:23" x14ac:dyDescent="0.25">
      <c r="B5" s="160"/>
      <c r="C5" s="161"/>
      <c r="D5" s="160"/>
      <c r="E5" s="160"/>
      <c r="F5" s="162"/>
    </row>
    <row r="6" spans="1:23" ht="21.75" customHeight="1" x14ac:dyDescent="0.25">
      <c r="A6" s="513" t="s">
        <v>23</v>
      </c>
      <c r="B6" s="350" t="s">
        <v>37</v>
      </c>
      <c r="C6" s="513" t="s">
        <v>172</v>
      </c>
      <c r="D6" s="513"/>
      <c r="E6" s="513"/>
      <c r="F6" s="513" t="s">
        <v>245</v>
      </c>
      <c r="G6" s="513"/>
      <c r="H6" s="513"/>
      <c r="I6" s="513" t="s">
        <v>175</v>
      </c>
      <c r="J6" s="513"/>
      <c r="K6" s="513"/>
      <c r="L6" s="513" t="s">
        <v>173</v>
      </c>
      <c r="M6" s="513"/>
      <c r="N6" s="513"/>
      <c r="O6" s="513" t="s">
        <v>174</v>
      </c>
      <c r="P6" s="513"/>
      <c r="Q6" s="513"/>
      <c r="R6" s="513" t="s">
        <v>176</v>
      </c>
      <c r="S6" s="513"/>
      <c r="T6" s="513"/>
      <c r="U6" s="513" t="s">
        <v>177</v>
      </c>
      <c r="V6" s="513"/>
      <c r="W6" s="513"/>
    </row>
    <row r="7" spans="1:23" ht="30" x14ac:dyDescent="0.25">
      <c r="A7" s="513"/>
      <c r="B7" s="350"/>
      <c r="C7" s="110" t="s">
        <v>1</v>
      </c>
      <c r="D7" s="121" t="s">
        <v>179</v>
      </c>
      <c r="E7" s="121" t="s">
        <v>178</v>
      </c>
      <c r="F7" s="110" t="s">
        <v>1</v>
      </c>
      <c r="G7" s="121" t="s">
        <v>179</v>
      </c>
      <c r="H7" s="121" t="s">
        <v>178</v>
      </c>
      <c r="I7" s="110" t="s">
        <v>1</v>
      </c>
      <c r="J7" s="121" t="s">
        <v>179</v>
      </c>
      <c r="K7" s="121" t="s">
        <v>178</v>
      </c>
      <c r="L7" s="110" t="s">
        <v>1</v>
      </c>
      <c r="M7" s="121" t="s">
        <v>179</v>
      </c>
      <c r="N7" s="121" t="s">
        <v>178</v>
      </c>
      <c r="O7" s="110" t="s">
        <v>1</v>
      </c>
      <c r="P7" s="121" t="s">
        <v>179</v>
      </c>
      <c r="Q7" s="121" t="s">
        <v>178</v>
      </c>
      <c r="R7" s="110" t="s">
        <v>1</v>
      </c>
      <c r="S7" s="121" t="s">
        <v>179</v>
      </c>
      <c r="T7" s="121" t="s">
        <v>178</v>
      </c>
      <c r="U7" s="110" t="s">
        <v>1</v>
      </c>
      <c r="V7" s="121" t="s">
        <v>179</v>
      </c>
      <c r="W7" s="121" t="s">
        <v>178</v>
      </c>
    </row>
    <row r="8" spans="1:23" ht="27" customHeight="1" x14ac:dyDescent="0.25">
      <c r="A8" s="163">
        <v>1</v>
      </c>
      <c r="B8" s="206" t="s">
        <v>194</v>
      </c>
      <c r="C8" s="132">
        <v>18</v>
      </c>
      <c r="D8" s="132">
        <v>530</v>
      </c>
      <c r="E8" s="164">
        <f>D8/C8</f>
        <v>29.444444444444443</v>
      </c>
      <c r="F8" s="132">
        <v>7</v>
      </c>
      <c r="G8" s="132">
        <v>311</v>
      </c>
      <c r="H8" s="164">
        <f>G8/F8</f>
        <v>44.428571428571431</v>
      </c>
      <c r="I8" s="132">
        <v>4</v>
      </c>
      <c r="J8" s="132">
        <v>203</v>
      </c>
      <c r="K8" s="164">
        <f>J8/I8</f>
        <v>50.75</v>
      </c>
      <c r="L8" s="132">
        <v>3</v>
      </c>
      <c r="M8" s="132">
        <v>117</v>
      </c>
      <c r="N8" s="164">
        <f>M8/L8</f>
        <v>39</v>
      </c>
      <c r="O8" s="132">
        <v>7</v>
      </c>
      <c r="P8" s="132">
        <v>293</v>
      </c>
      <c r="Q8" s="164">
        <f>P8/O8</f>
        <v>41.857142857142854</v>
      </c>
      <c r="R8" s="132">
        <v>2</v>
      </c>
      <c r="S8" s="132">
        <v>59</v>
      </c>
      <c r="T8" s="164">
        <f>S8/R8</f>
        <v>29.5</v>
      </c>
      <c r="U8" s="132">
        <v>4</v>
      </c>
      <c r="V8" s="132">
        <v>190</v>
      </c>
      <c r="W8" s="164">
        <f>V8/U8</f>
        <v>47.5</v>
      </c>
    </row>
    <row r="9" spans="1:23" ht="28.5" customHeight="1" x14ac:dyDescent="0.25">
      <c r="A9" s="40">
        <f>A8+1</f>
        <v>2</v>
      </c>
      <c r="B9" s="204" t="s">
        <v>196</v>
      </c>
      <c r="C9" s="132">
        <v>60</v>
      </c>
      <c r="D9" s="132">
        <v>1849</v>
      </c>
      <c r="E9" s="164">
        <f t="shared" ref="E9:E56" si="0">D9/C9</f>
        <v>30.816666666666666</v>
      </c>
      <c r="F9" s="132">
        <v>16</v>
      </c>
      <c r="G9" s="132">
        <v>680</v>
      </c>
      <c r="H9" s="164">
        <f t="shared" ref="H9:H56" si="1">G9/F9</f>
        <v>42.5</v>
      </c>
      <c r="I9" s="132">
        <v>7</v>
      </c>
      <c r="J9" s="132">
        <v>783</v>
      </c>
      <c r="K9" s="164">
        <f t="shared" ref="K9:K56" si="2">J9/I9</f>
        <v>111.85714285714286</v>
      </c>
      <c r="L9" s="132">
        <v>10</v>
      </c>
      <c r="M9" s="132">
        <v>384</v>
      </c>
      <c r="N9" s="164">
        <f t="shared" ref="N9:N56" si="3">M9/L9</f>
        <v>38.4</v>
      </c>
      <c r="O9" s="132">
        <v>8</v>
      </c>
      <c r="P9" s="132">
        <v>320</v>
      </c>
      <c r="Q9" s="164">
        <f t="shared" ref="Q9:Q56" si="4">P9/O9</f>
        <v>40</v>
      </c>
      <c r="R9" s="132">
        <v>6</v>
      </c>
      <c r="S9" s="132">
        <v>263</v>
      </c>
      <c r="T9" s="164">
        <f t="shared" ref="T9:T56" si="5">S9/R9</f>
        <v>43.833333333333336</v>
      </c>
      <c r="U9" s="132">
        <v>15</v>
      </c>
      <c r="V9" s="132">
        <v>782</v>
      </c>
      <c r="W9" s="164">
        <f t="shared" ref="W9:W56" si="6">V9/U9</f>
        <v>52.133333333333333</v>
      </c>
    </row>
    <row r="10" spans="1:23" ht="31.5" customHeight="1" x14ac:dyDescent="0.25">
      <c r="A10" s="40">
        <f t="shared" ref="A10:A20" si="7">A9+1</f>
        <v>3</v>
      </c>
      <c r="B10" s="179" t="s">
        <v>197</v>
      </c>
      <c r="C10" s="132">
        <v>7</v>
      </c>
      <c r="D10" s="132">
        <v>236</v>
      </c>
      <c r="E10" s="164">
        <f t="shared" si="0"/>
        <v>33.714285714285715</v>
      </c>
      <c r="F10" s="132">
        <v>34</v>
      </c>
      <c r="G10" s="132">
        <v>1513</v>
      </c>
      <c r="H10" s="164">
        <f t="shared" si="1"/>
        <v>44.5</v>
      </c>
      <c r="I10" s="132"/>
      <c r="J10" s="132"/>
      <c r="K10" s="164" t="e">
        <f t="shared" si="2"/>
        <v>#DIV/0!</v>
      </c>
      <c r="L10" s="132">
        <v>6</v>
      </c>
      <c r="M10" s="132">
        <v>250</v>
      </c>
      <c r="N10" s="164">
        <f t="shared" si="3"/>
        <v>41.666666666666664</v>
      </c>
      <c r="O10" s="132">
        <v>9</v>
      </c>
      <c r="P10" s="132">
        <v>365</v>
      </c>
      <c r="Q10" s="164">
        <f t="shared" si="4"/>
        <v>40.555555555555557</v>
      </c>
      <c r="R10" s="132"/>
      <c r="S10" s="132"/>
      <c r="T10" s="164" t="e">
        <f t="shared" si="5"/>
        <v>#DIV/0!</v>
      </c>
      <c r="U10" s="132">
        <v>8</v>
      </c>
      <c r="V10" s="132">
        <v>368</v>
      </c>
      <c r="W10" s="164">
        <f t="shared" si="6"/>
        <v>46</v>
      </c>
    </row>
    <row r="11" spans="1:23" ht="30.75" customHeight="1" x14ac:dyDescent="0.25">
      <c r="A11" s="40">
        <f t="shared" si="7"/>
        <v>4</v>
      </c>
      <c r="B11" s="179" t="s">
        <v>198</v>
      </c>
      <c r="C11" s="132">
        <v>20</v>
      </c>
      <c r="D11" s="132">
        <v>648</v>
      </c>
      <c r="E11" s="164">
        <f t="shared" si="0"/>
        <v>32.4</v>
      </c>
      <c r="F11" s="132">
        <v>22</v>
      </c>
      <c r="G11" s="132">
        <v>997</v>
      </c>
      <c r="H11" s="164">
        <f t="shared" si="1"/>
        <v>45.31818181818182</v>
      </c>
      <c r="I11" s="132">
        <v>4</v>
      </c>
      <c r="J11" s="132">
        <v>186</v>
      </c>
      <c r="K11" s="164">
        <f t="shared" si="2"/>
        <v>46.5</v>
      </c>
      <c r="L11" s="132">
        <v>3</v>
      </c>
      <c r="M11" s="132">
        <v>118</v>
      </c>
      <c r="N11" s="164">
        <f t="shared" si="3"/>
        <v>39.333333333333336</v>
      </c>
      <c r="O11" s="132">
        <v>12</v>
      </c>
      <c r="P11" s="132">
        <v>493</v>
      </c>
      <c r="Q11" s="164">
        <f t="shared" si="4"/>
        <v>41.083333333333336</v>
      </c>
      <c r="R11" s="132">
        <v>1</v>
      </c>
      <c r="S11" s="132">
        <v>29</v>
      </c>
      <c r="T11" s="164">
        <f t="shared" si="5"/>
        <v>29</v>
      </c>
      <c r="U11" s="132">
        <v>14</v>
      </c>
      <c r="V11" s="132">
        <v>695</v>
      </c>
      <c r="W11" s="164">
        <f t="shared" si="6"/>
        <v>49.642857142857146</v>
      </c>
    </row>
    <row r="12" spans="1:23" x14ac:dyDescent="0.25">
      <c r="A12" s="40">
        <f t="shared" si="7"/>
        <v>5</v>
      </c>
      <c r="B12" s="178" t="s">
        <v>199</v>
      </c>
      <c r="C12" s="132">
        <v>13</v>
      </c>
      <c r="D12" s="132">
        <v>362</v>
      </c>
      <c r="E12" s="164">
        <f t="shared" si="0"/>
        <v>27.846153846153847</v>
      </c>
      <c r="F12" s="132"/>
      <c r="G12" s="132"/>
      <c r="H12" s="164" t="e">
        <f t="shared" si="1"/>
        <v>#DIV/0!</v>
      </c>
      <c r="I12" s="132">
        <v>9</v>
      </c>
      <c r="J12" s="132">
        <v>427</v>
      </c>
      <c r="K12" s="164">
        <f t="shared" si="2"/>
        <v>47.444444444444443</v>
      </c>
      <c r="L12" s="132">
        <v>4</v>
      </c>
      <c r="M12" s="132">
        <v>158</v>
      </c>
      <c r="N12" s="164">
        <f t="shared" si="3"/>
        <v>39.5</v>
      </c>
      <c r="O12" s="132"/>
      <c r="P12" s="132"/>
      <c r="Q12" s="164" t="e">
        <f t="shared" si="4"/>
        <v>#DIV/0!</v>
      </c>
      <c r="R12" s="132">
        <v>8</v>
      </c>
      <c r="S12" s="132">
        <v>348</v>
      </c>
      <c r="T12" s="164">
        <f t="shared" si="5"/>
        <v>43.5</v>
      </c>
      <c r="U12" s="132">
        <v>12</v>
      </c>
      <c r="V12" s="132">
        <v>613</v>
      </c>
      <c r="W12" s="164">
        <f t="shared" si="6"/>
        <v>51.083333333333336</v>
      </c>
    </row>
    <row r="13" spans="1:23" ht="31.5" customHeight="1" x14ac:dyDescent="0.25">
      <c r="A13" s="40">
        <f t="shared" si="7"/>
        <v>6</v>
      </c>
      <c r="B13" s="179" t="s">
        <v>200</v>
      </c>
      <c r="C13" s="132">
        <v>20</v>
      </c>
      <c r="D13" s="132">
        <v>668</v>
      </c>
      <c r="E13" s="164">
        <f t="shared" si="0"/>
        <v>33.4</v>
      </c>
      <c r="F13" s="132">
        <v>38</v>
      </c>
      <c r="G13" s="132">
        <v>1721</v>
      </c>
      <c r="H13" s="164">
        <f t="shared" si="1"/>
        <v>45.289473684210527</v>
      </c>
      <c r="I13" s="132"/>
      <c r="J13" s="132"/>
      <c r="K13" s="164" t="e">
        <f t="shared" si="2"/>
        <v>#DIV/0!</v>
      </c>
      <c r="L13" s="132">
        <v>11</v>
      </c>
      <c r="M13" s="132">
        <v>459</v>
      </c>
      <c r="N13" s="164">
        <f t="shared" si="3"/>
        <v>41.727272727272727</v>
      </c>
      <c r="O13" s="132">
        <v>17</v>
      </c>
      <c r="P13" s="132">
        <v>715</v>
      </c>
      <c r="Q13" s="164">
        <f t="shared" si="4"/>
        <v>42.058823529411768</v>
      </c>
      <c r="R13" s="132">
        <v>1</v>
      </c>
      <c r="S13" s="132">
        <v>35</v>
      </c>
      <c r="T13" s="164">
        <f t="shared" si="5"/>
        <v>35</v>
      </c>
      <c r="U13" s="132">
        <v>4</v>
      </c>
      <c r="V13" s="132">
        <v>233</v>
      </c>
      <c r="W13" s="164">
        <f t="shared" si="6"/>
        <v>58.25</v>
      </c>
    </row>
    <row r="14" spans="1:23" ht="27.75" customHeight="1" x14ac:dyDescent="0.25">
      <c r="A14" s="40">
        <f t="shared" si="7"/>
        <v>7</v>
      </c>
      <c r="B14" s="179" t="s">
        <v>201</v>
      </c>
      <c r="C14" s="132">
        <v>8</v>
      </c>
      <c r="D14" s="132">
        <v>196</v>
      </c>
      <c r="E14" s="164">
        <f t="shared" si="0"/>
        <v>24.5</v>
      </c>
      <c r="F14" s="132">
        <v>8</v>
      </c>
      <c r="G14" s="132">
        <v>276</v>
      </c>
      <c r="H14" s="164">
        <f t="shared" si="1"/>
        <v>34.5</v>
      </c>
      <c r="I14" s="132">
        <v>7</v>
      </c>
      <c r="J14" s="132">
        <v>271</v>
      </c>
      <c r="K14" s="164">
        <f t="shared" si="2"/>
        <v>38.714285714285715</v>
      </c>
      <c r="L14" s="132">
        <v>2</v>
      </c>
      <c r="M14" s="132">
        <v>102</v>
      </c>
      <c r="N14" s="164">
        <f t="shared" si="3"/>
        <v>51</v>
      </c>
      <c r="O14" s="132">
        <v>3</v>
      </c>
      <c r="P14" s="132">
        <v>101</v>
      </c>
      <c r="Q14" s="164">
        <f t="shared" si="4"/>
        <v>33.666666666666664</v>
      </c>
      <c r="R14" s="132"/>
      <c r="S14" s="132"/>
      <c r="T14" s="164" t="e">
        <f t="shared" si="5"/>
        <v>#DIV/0!</v>
      </c>
      <c r="U14" s="132">
        <v>1</v>
      </c>
      <c r="V14" s="132">
        <v>55</v>
      </c>
      <c r="W14" s="164">
        <f t="shared" si="6"/>
        <v>55</v>
      </c>
    </row>
    <row r="15" spans="1:23" ht="25.5" customHeight="1" x14ac:dyDescent="0.25">
      <c r="A15" s="40">
        <f t="shared" si="7"/>
        <v>8</v>
      </c>
      <c r="B15" s="179" t="s">
        <v>202</v>
      </c>
      <c r="C15" s="132">
        <v>6</v>
      </c>
      <c r="D15" s="132">
        <v>205</v>
      </c>
      <c r="E15" s="164">
        <f t="shared" si="0"/>
        <v>34.166666666666664</v>
      </c>
      <c r="F15" s="132">
        <v>3</v>
      </c>
      <c r="G15" s="132">
        <v>141</v>
      </c>
      <c r="H15" s="164">
        <f t="shared" si="1"/>
        <v>47</v>
      </c>
      <c r="I15" s="132">
        <v>2</v>
      </c>
      <c r="J15" s="132">
        <v>81</v>
      </c>
      <c r="K15" s="164">
        <f t="shared" si="2"/>
        <v>40.5</v>
      </c>
      <c r="L15" s="132">
        <v>2</v>
      </c>
      <c r="M15" s="132">
        <v>90</v>
      </c>
      <c r="N15" s="164">
        <f t="shared" si="3"/>
        <v>45</v>
      </c>
      <c r="O15" s="132">
        <v>2</v>
      </c>
      <c r="P15" s="132">
        <v>122</v>
      </c>
      <c r="Q15" s="164">
        <f t="shared" si="4"/>
        <v>61</v>
      </c>
      <c r="R15" s="132">
        <v>1</v>
      </c>
      <c r="S15" s="132">
        <v>71</v>
      </c>
      <c r="T15" s="164">
        <f t="shared" si="5"/>
        <v>71</v>
      </c>
      <c r="U15" s="132">
        <v>7</v>
      </c>
      <c r="V15" s="132">
        <v>326</v>
      </c>
      <c r="W15" s="164">
        <f t="shared" si="6"/>
        <v>46.571428571428569</v>
      </c>
    </row>
    <row r="16" spans="1:23" ht="28.5" customHeight="1" x14ac:dyDescent="0.25">
      <c r="A16" s="40">
        <f t="shared" si="7"/>
        <v>9</v>
      </c>
      <c r="B16" s="179" t="s">
        <v>203</v>
      </c>
      <c r="C16" s="132">
        <v>16</v>
      </c>
      <c r="D16" s="132">
        <v>534</v>
      </c>
      <c r="E16" s="164">
        <f t="shared" si="0"/>
        <v>33.375</v>
      </c>
      <c r="F16" s="132">
        <v>6</v>
      </c>
      <c r="G16" s="132">
        <v>274</v>
      </c>
      <c r="H16" s="164">
        <f t="shared" si="1"/>
        <v>45.666666666666664</v>
      </c>
      <c r="I16" s="132">
        <v>1</v>
      </c>
      <c r="J16" s="132">
        <v>57</v>
      </c>
      <c r="K16" s="164">
        <f t="shared" si="2"/>
        <v>57</v>
      </c>
      <c r="L16" s="132">
        <v>1</v>
      </c>
      <c r="M16" s="132">
        <v>36</v>
      </c>
      <c r="N16" s="164">
        <f t="shared" si="3"/>
        <v>36</v>
      </c>
      <c r="O16" s="132">
        <v>2</v>
      </c>
      <c r="P16" s="132">
        <v>89</v>
      </c>
      <c r="Q16" s="164">
        <f t="shared" si="4"/>
        <v>44.5</v>
      </c>
      <c r="R16" s="132">
        <v>1</v>
      </c>
      <c r="S16" s="132">
        <v>38</v>
      </c>
      <c r="T16" s="164">
        <f t="shared" si="5"/>
        <v>38</v>
      </c>
      <c r="U16" s="132">
        <v>8</v>
      </c>
      <c r="V16" s="132">
        <v>393</v>
      </c>
      <c r="W16" s="164">
        <f t="shared" si="6"/>
        <v>49.125</v>
      </c>
    </row>
    <row r="17" spans="1:23" ht="36.75" customHeight="1" x14ac:dyDescent="0.25">
      <c r="A17" s="40">
        <f t="shared" si="7"/>
        <v>10</v>
      </c>
      <c r="B17" s="179" t="s">
        <v>204</v>
      </c>
      <c r="C17" s="132">
        <v>9</v>
      </c>
      <c r="D17" s="132">
        <v>294</v>
      </c>
      <c r="E17" s="164">
        <f t="shared" si="0"/>
        <v>32.666666666666664</v>
      </c>
      <c r="F17" s="132">
        <v>3</v>
      </c>
      <c r="G17" s="132">
        <v>132</v>
      </c>
      <c r="H17" s="164">
        <f t="shared" si="1"/>
        <v>44</v>
      </c>
      <c r="I17" s="132">
        <v>2</v>
      </c>
      <c r="J17" s="132">
        <v>94</v>
      </c>
      <c r="K17" s="164">
        <f t="shared" si="2"/>
        <v>47</v>
      </c>
      <c r="L17" s="132">
        <v>2</v>
      </c>
      <c r="M17" s="132">
        <v>61</v>
      </c>
      <c r="N17" s="164">
        <f t="shared" si="3"/>
        <v>30.5</v>
      </c>
      <c r="O17" s="132">
        <v>2</v>
      </c>
      <c r="P17" s="132">
        <v>75</v>
      </c>
      <c r="Q17" s="164">
        <f t="shared" si="4"/>
        <v>37.5</v>
      </c>
      <c r="R17" s="132">
        <v>1</v>
      </c>
      <c r="S17" s="132">
        <v>31</v>
      </c>
      <c r="T17" s="164">
        <f t="shared" si="5"/>
        <v>31</v>
      </c>
      <c r="U17" s="132">
        <v>5</v>
      </c>
      <c r="V17" s="132">
        <v>232</v>
      </c>
      <c r="W17" s="164">
        <f t="shared" si="6"/>
        <v>46.4</v>
      </c>
    </row>
    <row r="18" spans="1:23" ht="31.5" customHeight="1" x14ac:dyDescent="0.25">
      <c r="A18" s="40">
        <f t="shared" si="7"/>
        <v>11</v>
      </c>
      <c r="B18" s="179" t="s">
        <v>205</v>
      </c>
      <c r="C18" s="132">
        <v>5</v>
      </c>
      <c r="D18" s="132">
        <v>175</v>
      </c>
      <c r="E18" s="164">
        <f t="shared" si="0"/>
        <v>35</v>
      </c>
      <c r="F18" s="132">
        <v>5</v>
      </c>
      <c r="G18" s="132">
        <v>150</v>
      </c>
      <c r="H18" s="164">
        <f t="shared" si="1"/>
        <v>30</v>
      </c>
      <c r="I18" s="132">
        <v>3</v>
      </c>
      <c r="J18" s="132">
        <v>123</v>
      </c>
      <c r="K18" s="164">
        <f t="shared" si="2"/>
        <v>41</v>
      </c>
      <c r="L18" s="132">
        <v>2</v>
      </c>
      <c r="M18" s="132">
        <v>75</v>
      </c>
      <c r="N18" s="164">
        <f t="shared" si="3"/>
        <v>37.5</v>
      </c>
      <c r="O18" s="132">
        <v>4</v>
      </c>
      <c r="P18" s="132">
        <v>169</v>
      </c>
      <c r="Q18" s="164">
        <f t="shared" si="4"/>
        <v>42.25</v>
      </c>
      <c r="R18" s="132">
        <v>2</v>
      </c>
      <c r="S18" s="132">
        <v>92</v>
      </c>
      <c r="T18" s="164">
        <f t="shared" si="5"/>
        <v>46</v>
      </c>
      <c r="U18" s="132">
        <v>5</v>
      </c>
      <c r="V18" s="132">
        <v>208</v>
      </c>
      <c r="W18" s="164">
        <f t="shared" si="6"/>
        <v>41.6</v>
      </c>
    </row>
    <row r="19" spans="1:23" ht="33" customHeight="1" x14ac:dyDescent="0.25">
      <c r="A19" s="40">
        <f t="shared" si="7"/>
        <v>12</v>
      </c>
      <c r="B19" s="179" t="s">
        <v>206</v>
      </c>
      <c r="C19" s="132">
        <v>5</v>
      </c>
      <c r="D19" s="132">
        <v>157</v>
      </c>
      <c r="E19" s="164">
        <f t="shared" si="0"/>
        <v>31.4</v>
      </c>
      <c r="F19" s="132">
        <v>4</v>
      </c>
      <c r="G19" s="132">
        <v>239</v>
      </c>
      <c r="H19" s="164">
        <f t="shared" si="1"/>
        <v>59.75</v>
      </c>
      <c r="I19" s="132">
        <v>1</v>
      </c>
      <c r="J19" s="132">
        <v>36</v>
      </c>
      <c r="K19" s="164">
        <f t="shared" si="2"/>
        <v>36</v>
      </c>
      <c r="L19" s="132">
        <v>2</v>
      </c>
      <c r="M19" s="132">
        <v>67</v>
      </c>
      <c r="N19" s="164">
        <f t="shared" si="3"/>
        <v>33.5</v>
      </c>
      <c r="O19" s="132">
        <v>1</v>
      </c>
      <c r="P19" s="132">
        <v>43</v>
      </c>
      <c r="Q19" s="164">
        <f t="shared" si="4"/>
        <v>43</v>
      </c>
      <c r="R19" s="132"/>
      <c r="S19" s="132"/>
      <c r="T19" s="164" t="e">
        <f t="shared" si="5"/>
        <v>#DIV/0!</v>
      </c>
      <c r="U19" s="132">
        <v>5</v>
      </c>
      <c r="V19" s="132">
        <v>223</v>
      </c>
      <c r="W19" s="164">
        <f t="shared" si="6"/>
        <v>44.6</v>
      </c>
    </row>
    <row r="20" spans="1:23" ht="31.5" customHeight="1" x14ac:dyDescent="0.25">
      <c r="A20" s="40">
        <f t="shared" si="7"/>
        <v>13</v>
      </c>
      <c r="B20" s="179" t="s">
        <v>207</v>
      </c>
      <c r="C20" s="132">
        <v>2</v>
      </c>
      <c r="D20" s="132">
        <v>57</v>
      </c>
      <c r="E20" s="164">
        <f t="shared" si="0"/>
        <v>28.5</v>
      </c>
      <c r="F20" s="132">
        <v>3</v>
      </c>
      <c r="G20" s="132">
        <v>160</v>
      </c>
      <c r="H20" s="164">
        <f t="shared" si="1"/>
        <v>53.333333333333336</v>
      </c>
      <c r="I20" s="132">
        <v>1</v>
      </c>
      <c r="J20" s="132">
        <v>42</v>
      </c>
      <c r="K20" s="164">
        <f t="shared" si="2"/>
        <v>42</v>
      </c>
      <c r="L20" s="132"/>
      <c r="M20" s="132"/>
      <c r="N20" s="164" t="e">
        <f t="shared" si="3"/>
        <v>#DIV/0!</v>
      </c>
      <c r="O20" s="132">
        <v>1</v>
      </c>
      <c r="P20" s="132">
        <v>44</v>
      </c>
      <c r="Q20" s="164">
        <f t="shared" si="4"/>
        <v>44</v>
      </c>
      <c r="R20" s="132"/>
      <c r="S20" s="132"/>
      <c r="T20" s="164" t="e">
        <f t="shared" si="5"/>
        <v>#DIV/0!</v>
      </c>
      <c r="U20" s="132">
        <v>2</v>
      </c>
      <c r="V20" s="132">
        <v>78</v>
      </c>
      <c r="W20" s="164">
        <f t="shared" si="6"/>
        <v>39</v>
      </c>
    </row>
    <row r="21" spans="1:23" x14ac:dyDescent="0.25">
      <c r="A21" s="149"/>
      <c r="B21" s="148" t="s">
        <v>208</v>
      </c>
      <c r="C21" s="153">
        <f>SUM(C8:C20)</f>
        <v>189</v>
      </c>
      <c r="D21" s="153">
        <f t="shared" ref="D21:V21" si="8">SUM(D8:D20)</f>
        <v>5911</v>
      </c>
      <c r="E21" s="166">
        <f t="shared" si="0"/>
        <v>31.275132275132275</v>
      </c>
      <c r="F21" s="153">
        <f t="shared" si="8"/>
        <v>149</v>
      </c>
      <c r="G21" s="153">
        <f t="shared" si="8"/>
        <v>6594</v>
      </c>
      <c r="H21" s="166">
        <f t="shared" si="1"/>
        <v>44.255033557046978</v>
      </c>
      <c r="I21" s="153">
        <f t="shared" si="8"/>
        <v>41</v>
      </c>
      <c r="J21" s="153">
        <f t="shared" si="8"/>
        <v>2303</v>
      </c>
      <c r="K21" s="166">
        <f t="shared" si="2"/>
        <v>56.170731707317074</v>
      </c>
      <c r="L21" s="153">
        <f t="shared" si="8"/>
        <v>48</v>
      </c>
      <c r="M21" s="153">
        <f t="shared" si="8"/>
        <v>1917</v>
      </c>
      <c r="N21" s="166">
        <f t="shared" si="3"/>
        <v>39.9375</v>
      </c>
      <c r="O21" s="153">
        <f t="shared" si="8"/>
        <v>68</v>
      </c>
      <c r="P21" s="153">
        <f t="shared" si="8"/>
        <v>2829</v>
      </c>
      <c r="Q21" s="166">
        <f t="shared" si="4"/>
        <v>41.602941176470587</v>
      </c>
      <c r="R21" s="153">
        <f t="shared" si="8"/>
        <v>23</v>
      </c>
      <c r="S21" s="153">
        <f t="shared" si="8"/>
        <v>966</v>
      </c>
      <c r="T21" s="166">
        <f t="shared" si="5"/>
        <v>42</v>
      </c>
      <c r="U21" s="153">
        <f t="shared" si="8"/>
        <v>90</v>
      </c>
      <c r="V21" s="153">
        <f t="shared" si="8"/>
        <v>4396</v>
      </c>
      <c r="W21" s="166">
        <f t="shared" si="6"/>
        <v>48.844444444444441</v>
      </c>
    </row>
    <row r="22" spans="1:23" x14ac:dyDescent="0.25">
      <c r="A22" s="40">
        <v>14</v>
      </c>
      <c r="B22" s="178" t="s">
        <v>209</v>
      </c>
      <c r="C22" s="132">
        <v>1</v>
      </c>
      <c r="D22" s="132">
        <v>56</v>
      </c>
      <c r="E22" s="164">
        <f t="shared" si="0"/>
        <v>56</v>
      </c>
      <c r="F22" s="42"/>
      <c r="G22" s="42"/>
      <c r="H22" s="164" t="e">
        <f t="shared" si="1"/>
        <v>#DIV/0!</v>
      </c>
      <c r="I22" s="132"/>
      <c r="J22" s="132"/>
      <c r="K22" s="164" t="e">
        <f t="shared" si="2"/>
        <v>#DIV/0!</v>
      </c>
      <c r="L22" s="132"/>
      <c r="M22" s="132"/>
      <c r="N22" s="164" t="e">
        <f t="shared" si="3"/>
        <v>#DIV/0!</v>
      </c>
      <c r="O22" s="132"/>
      <c r="P22" s="132"/>
      <c r="Q22" s="164" t="e">
        <f t="shared" si="4"/>
        <v>#DIV/0!</v>
      </c>
      <c r="R22" s="132"/>
      <c r="S22" s="132"/>
      <c r="T22" s="164" t="e">
        <f t="shared" si="5"/>
        <v>#DIV/0!</v>
      </c>
      <c r="U22" s="42">
        <v>1</v>
      </c>
      <c r="V22" s="42">
        <v>58</v>
      </c>
      <c r="W22" s="164">
        <f t="shared" si="6"/>
        <v>58</v>
      </c>
    </row>
    <row r="23" spans="1:23" x14ac:dyDescent="0.25">
      <c r="A23" s="40">
        <f>A22+1</f>
        <v>15</v>
      </c>
      <c r="B23" s="179" t="s">
        <v>210</v>
      </c>
      <c r="C23" s="132">
        <v>2</v>
      </c>
      <c r="D23" s="132">
        <v>78</v>
      </c>
      <c r="E23" s="164">
        <f t="shared" si="0"/>
        <v>39</v>
      </c>
      <c r="F23" s="42">
        <v>1</v>
      </c>
      <c r="G23" s="42">
        <v>63</v>
      </c>
      <c r="H23" s="164">
        <f t="shared" si="1"/>
        <v>63</v>
      </c>
      <c r="I23" s="42">
        <v>2</v>
      </c>
      <c r="J23" s="42">
        <v>78</v>
      </c>
      <c r="K23" s="164">
        <f t="shared" si="2"/>
        <v>39</v>
      </c>
      <c r="L23" s="132">
        <v>1</v>
      </c>
      <c r="M23" s="132">
        <v>60</v>
      </c>
      <c r="N23" s="164">
        <f t="shared" si="3"/>
        <v>60</v>
      </c>
      <c r="O23" s="42">
        <v>1</v>
      </c>
      <c r="P23" s="42">
        <v>33</v>
      </c>
      <c r="Q23" s="164">
        <f t="shared" si="4"/>
        <v>33</v>
      </c>
      <c r="R23" s="132">
        <v>1</v>
      </c>
      <c r="S23" s="132">
        <v>35</v>
      </c>
      <c r="T23" s="164">
        <f t="shared" si="5"/>
        <v>35</v>
      </c>
      <c r="U23" s="42"/>
      <c r="V23" s="42"/>
      <c r="W23" s="164" t="e">
        <f t="shared" si="6"/>
        <v>#DIV/0!</v>
      </c>
    </row>
    <row r="24" spans="1:23" x14ac:dyDescent="0.25">
      <c r="A24" s="40">
        <f t="shared" ref="A24:A53" si="9">A23+1</f>
        <v>16</v>
      </c>
      <c r="B24" s="178" t="s">
        <v>211</v>
      </c>
      <c r="C24" s="132">
        <v>13</v>
      </c>
      <c r="D24" s="132">
        <v>454</v>
      </c>
      <c r="E24" s="164">
        <f t="shared" si="0"/>
        <v>34.92307692307692</v>
      </c>
      <c r="F24" s="42">
        <v>2</v>
      </c>
      <c r="G24" s="42">
        <v>101</v>
      </c>
      <c r="H24" s="164">
        <f t="shared" si="1"/>
        <v>50.5</v>
      </c>
      <c r="I24" s="42">
        <v>5</v>
      </c>
      <c r="J24" s="42">
        <v>176</v>
      </c>
      <c r="K24" s="164">
        <f t="shared" si="2"/>
        <v>35.200000000000003</v>
      </c>
      <c r="L24" s="132">
        <v>2</v>
      </c>
      <c r="M24" s="132">
        <v>78</v>
      </c>
      <c r="N24" s="164">
        <f t="shared" si="3"/>
        <v>39</v>
      </c>
      <c r="O24" s="42">
        <v>3</v>
      </c>
      <c r="P24" s="42">
        <v>160</v>
      </c>
      <c r="Q24" s="164">
        <f t="shared" si="4"/>
        <v>53.333333333333336</v>
      </c>
      <c r="R24" s="132">
        <v>2</v>
      </c>
      <c r="S24" s="132">
        <v>65</v>
      </c>
      <c r="T24" s="164">
        <f t="shared" si="5"/>
        <v>32.5</v>
      </c>
      <c r="U24" s="42">
        <v>3</v>
      </c>
      <c r="V24" s="42">
        <v>124</v>
      </c>
      <c r="W24" s="164">
        <f t="shared" si="6"/>
        <v>41.333333333333336</v>
      </c>
    </row>
    <row r="25" spans="1:23" x14ac:dyDescent="0.25">
      <c r="A25" s="40">
        <f t="shared" si="9"/>
        <v>17</v>
      </c>
      <c r="B25" s="178" t="s">
        <v>212</v>
      </c>
      <c r="C25" s="132">
        <v>5</v>
      </c>
      <c r="D25" s="132">
        <v>138</v>
      </c>
      <c r="E25" s="164">
        <f t="shared" si="0"/>
        <v>27.6</v>
      </c>
      <c r="F25" s="42">
        <v>1</v>
      </c>
      <c r="G25" s="42">
        <v>56</v>
      </c>
      <c r="H25" s="164">
        <f t="shared" si="1"/>
        <v>56</v>
      </c>
      <c r="I25" s="42"/>
      <c r="J25" s="42"/>
      <c r="K25" s="164" t="e">
        <f t="shared" si="2"/>
        <v>#DIV/0!</v>
      </c>
      <c r="L25" s="132">
        <v>1</v>
      </c>
      <c r="M25" s="132">
        <v>52</v>
      </c>
      <c r="N25" s="164">
        <f t="shared" si="3"/>
        <v>52</v>
      </c>
      <c r="O25" s="42">
        <v>2</v>
      </c>
      <c r="P25" s="42">
        <v>83</v>
      </c>
      <c r="Q25" s="164">
        <f t="shared" si="4"/>
        <v>41.5</v>
      </c>
      <c r="R25" s="132"/>
      <c r="S25" s="132"/>
      <c r="T25" s="164" t="e">
        <f t="shared" si="5"/>
        <v>#DIV/0!</v>
      </c>
      <c r="U25" s="42">
        <v>7</v>
      </c>
      <c r="V25" s="42">
        <v>367</v>
      </c>
      <c r="W25" s="164">
        <f t="shared" si="6"/>
        <v>52.428571428571431</v>
      </c>
    </row>
    <row r="26" spans="1:23" x14ac:dyDescent="0.25">
      <c r="A26" s="40">
        <f t="shared" si="9"/>
        <v>18</v>
      </c>
      <c r="B26" s="178" t="s">
        <v>213</v>
      </c>
      <c r="C26" s="132">
        <v>5</v>
      </c>
      <c r="D26" s="132">
        <v>155</v>
      </c>
      <c r="E26" s="164">
        <f t="shared" si="0"/>
        <v>31</v>
      </c>
      <c r="F26" s="42">
        <v>3</v>
      </c>
      <c r="G26" s="42">
        <v>162</v>
      </c>
      <c r="H26" s="164">
        <f t="shared" si="1"/>
        <v>54</v>
      </c>
      <c r="I26" s="42">
        <v>1</v>
      </c>
      <c r="J26" s="42">
        <v>34</v>
      </c>
      <c r="K26" s="164">
        <f t="shared" si="2"/>
        <v>34</v>
      </c>
      <c r="L26" s="132">
        <v>1</v>
      </c>
      <c r="M26" s="132">
        <v>36</v>
      </c>
      <c r="N26" s="164">
        <f t="shared" si="3"/>
        <v>36</v>
      </c>
      <c r="O26" s="42">
        <v>1</v>
      </c>
      <c r="P26" s="42">
        <v>67</v>
      </c>
      <c r="Q26" s="164">
        <f t="shared" si="4"/>
        <v>67</v>
      </c>
      <c r="R26" s="132">
        <v>1</v>
      </c>
      <c r="S26" s="132">
        <v>82</v>
      </c>
      <c r="T26" s="164">
        <f t="shared" si="5"/>
        <v>82</v>
      </c>
      <c r="U26" s="42">
        <v>6</v>
      </c>
      <c r="V26" s="42">
        <v>281</v>
      </c>
      <c r="W26" s="164">
        <f t="shared" si="6"/>
        <v>46.833333333333336</v>
      </c>
    </row>
    <row r="27" spans="1:23" x14ac:dyDescent="0.25">
      <c r="A27" s="40">
        <f t="shared" si="9"/>
        <v>19</v>
      </c>
      <c r="B27" s="178" t="s">
        <v>214</v>
      </c>
      <c r="C27" s="132">
        <v>7</v>
      </c>
      <c r="D27" s="132">
        <v>232</v>
      </c>
      <c r="E27" s="164">
        <f t="shared" si="0"/>
        <v>33.142857142857146</v>
      </c>
      <c r="F27" s="42">
        <v>2</v>
      </c>
      <c r="G27" s="42">
        <v>106</v>
      </c>
      <c r="H27" s="164">
        <f t="shared" si="1"/>
        <v>53</v>
      </c>
      <c r="I27" s="42"/>
      <c r="J27" s="42"/>
      <c r="K27" s="164" t="e">
        <f t="shared" si="2"/>
        <v>#DIV/0!</v>
      </c>
      <c r="L27" s="132">
        <v>1</v>
      </c>
      <c r="M27" s="132">
        <v>36</v>
      </c>
      <c r="N27" s="164">
        <f t="shared" si="3"/>
        <v>36</v>
      </c>
      <c r="O27" s="42">
        <v>2</v>
      </c>
      <c r="P27" s="42">
        <v>74</v>
      </c>
      <c r="Q27" s="164">
        <f t="shared" si="4"/>
        <v>37</v>
      </c>
      <c r="R27" s="132"/>
      <c r="S27" s="132"/>
      <c r="T27" s="164" t="e">
        <f t="shared" si="5"/>
        <v>#DIV/0!</v>
      </c>
      <c r="U27" s="42">
        <v>7</v>
      </c>
      <c r="V27" s="42">
        <v>342</v>
      </c>
      <c r="W27" s="164">
        <f t="shared" si="6"/>
        <v>48.857142857142854</v>
      </c>
    </row>
    <row r="28" spans="1:23" x14ac:dyDescent="0.25">
      <c r="A28" s="40">
        <f t="shared" si="9"/>
        <v>20</v>
      </c>
      <c r="B28" s="178" t="s">
        <v>215</v>
      </c>
      <c r="C28" s="132">
        <v>3</v>
      </c>
      <c r="D28" s="132">
        <v>74</v>
      </c>
      <c r="E28" s="164">
        <f t="shared" si="0"/>
        <v>24.666666666666668</v>
      </c>
      <c r="F28" s="42">
        <v>2</v>
      </c>
      <c r="G28" s="42">
        <v>112</v>
      </c>
      <c r="H28" s="164">
        <f t="shared" si="1"/>
        <v>56</v>
      </c>
      <c r="I28" s="42"/>
      <c r="J28" s="42"/>
      <c r="K28" s="164" t="e">
        <f t="shared" si="2"/>
        <v>#DIV/0!</v>
      </c>
      <c r="L28" s="132"/>
      <c r="M28" s="132"/>
      <c r="N28" s="164" t="e">
        <f t="shared" si="3"/>
        <v>#DIV/0!</v>
      </c>
      <c r="O28" s="42">
        <v>2</v>
      </c>
      <c r="P28" s="42">
        <v>102</v>
      </c>
      <c r="Q28" s="164">
        <f t="shared" si="4"/>
        <v>51</v>
      </c>
      <c r="R28" s="132"/>
      <c r="S28" s="132"/>
      <c r="T28" s="164" t="e">
        <f t="shared" si="5"/>
        <v>#DIV/0!</v>
      </c>
      <c r="U28" s="42">
        <v>8</v>
      </c>
      <c r="V28" s="42">
        <v>408</v>
      </c>
      <c r="W28" s="164">
        <f t="shared" si="6"/>
        <v>51</v>
      </c>
    </row>
    <row r="29" spans="1:23" x14ac:dyDescent="0.25">
      <c r="A29" s="40">
        <f t="shared" si="9"/>
        <v>21</v>
      </c>
      <c r="B29" s="178" t="s">
        <v>216</v>
      </c>
      <c r="C29" s="132">
        <v>10</v>
      </c>
      <c r="D29" s="132">
        <v>339</v>
      </c>
      <c r="E29" s="164">
        <f t="shared" si="0"/>
        <v>33.9</v>
      </c>
      <c r="F29" s="42">
        <v>5</v>
      </c>
      <c r="G29" s="42">
        <v>214</v>
      </c>
      <c r="H29" s="164">
        <f t="shared" si="1"/>
        <v>42.8</v>
      </c>
      <c r="I29" s="42">
        <v>1</v>
      </c>
      <c r="J29" s="42">
        <v>42</v>
      </c>
      <c r="K29" s="164">
        <f t="shared" si="2"/>
        <v>42</v>
      </c>
      <c r="L29" s="132">
        <v>1</v>
      </c>
      <c r="M29" s="42">
        <v>40</v>
      </c>
      <c r="N29" s="181">
        <f t="shared" si="3"/>
        <v>40</v>
      </c>
      <c r="O29" s="42">
        <v>1</v>
      </c>
      <c r="P29" s="42">
        <v>51</v>
      </c>
      <c r="Q29" s="164">
        <f t="shared" si="4"/>
        <v>51</v>
      </c>
      <c r="R29" s="132">
        <v>1</v>
      </c>
      <c r="S29" s="132">
        <v>47</v>
      </c>
      <c r="T29" s="164">
        <f t="shared" si="5"/>
        <v>47</v>
      </c>
      <c r="U29" s="42">
        <v>2</v>
      </c>
      <c r="V29" s="42">
        <v>102</v>
      </c>
      <c r="W29" s="164">
        <f t="shared" si="6"/>
        <v>51</v>
      </c>
    </row>
    <row r="30" spans="1:23" x14ac:dyDescent="0.25">
      <c r="A30" s="40">
        <f t="shared" si="9"/>
        <v>22</v>
      </c>
      <c r="B30" s="178" t="s">
        <v>217</v>
      </c>
      <c r="C30" s="132">
        <v>4</v>
      </c>
      <c r="D30" s="132">
        <v>156</v>
      </c>
      <c r="E30" s="164">
        <f t="shared" si="0"/>
        <v>39</v>
      </c>
      <c r="F30" s="42">
        <v>1</v>
      </c>
      <c r="G30" s="42">
        <v>53</v>
      </c>
      <c r="H30" s="164">
        <f t="shared" si="1"/>
        <v>53</v>
      </c>
      <c r="I30" s="42"/>
      <c r="J30" s="42"/>
      <c r="K30" s="164" t="e">
        <f t="shared" si="2"/>
        <v>#DIV/0!</v>
      </c>
      <c r="L30" s="132">
        <v>1</v>
      </c>
      <c r="M30" s="132">
        <v>60</v>
      </c>
      <c r="N30" s="164">
        <f t="shared" si="3"/>
        <v>60</v>
      </c>
      <c r="O30" s="42"/>
      <c r="P30" s="42"/>
      <c r="Q30" s="164" t="e">
        <f t="shared" si="4"/>
        <v>#DIV/0!</v>
      </c>
      <c r="R30" s="132">
        <v>1</v>
      </c>
      <c r="S30" s="132">
        <v>65</v>
      </c>
      <c r="T30" s="164">
        <f t="shared" si="5"/>
        <v>65</v>
      </c>
      <c r="U30" s="42">
        <v>6</v>
      </c>
      <c r="V30" s="42">
        <v>275</v>
      </c>
      <c r="W30" s="164">
        <f t="shared" si="6"/>
        <v>45.833333333333336</v>
      </c>
    </row>
    <row r="31" spans="1:23" x14ac:dyDescent="0.25">
      <c r="A31" s="40">
        <f t="shared" si="9"/>
        <v>23</v>
      </c>
      <c r="B31" s="178" t="s">
        <v>218</v>
      </c>
      <c r="C31" s="132">
        <v>9</v>
      </c>
      <c r="D31" s="132">
        <v>269</v>
      </c>
      <c r="E31" s="164">
        <f t="shared" si="0"/>
        <v>29.888888888888889</v>
      </c>
      <c r="F31" s="42">
        <v>2</v>
      </c>
      <c r="G31" s="42">
        <v>91</v>
      </c>
      <c r="H31" s="164">
        <f t="shared" si="1"/>
        <v>45.5</v>
      </c>
      <c r="I31" s="42">
        <v>1</v>
      </c>
      <c r="J31" s="42">
        <v>42</v>
      </c>
      <c r="K31" s="164">
        <f t="shared" si="2"/>
        <v>42</v>
      </c>
      <c r="L31" s="132"/>
      <c r="M31" s="132"/>
      <c r="N31" s="164" t="e">
        <f t="shared" si="3"/>
        <v>#DIV/0!</v>
      </c>
      <c r="O31" s="42">
        <v>3</v>
      </c>
      <c r="P31" s="42">
        <v>119</v>
      </c>
      <c r="Q31" s="164">
        <f t="shared" si="4"/>
        <v>39.666666666666664</v>
      </c>
      <c r="R31" s="132">
        <v>1</v>
      </c>
      <c r="S31" s="132">
        <v>34</v>
      </c>
      <c r="T31" s="164">
        <f t="shared" si="5"/>
        <v>34</v>
      </c>
      <c r="U31" s="42">
        <v>5</v>
      </c>
      <c r="V31" s="42">
        <v>271</v>
      </c>
      <c r="W31" s="164">
        <f t="shared" si="6"/>
        <v>54.2</v>
      </c>
    </row>
    <row r="32" spans="1:23" ht="21" customHeight="1" x14ac:dyDescent="0.25">
      <c r="A32" s="40">
        <f t="shared" si="9"/>
        <v>24</v>
      </c>
      <c r="B32" s="179" t="s">
        <v>219</v>
      </c>
      <c r="C32" s="132">
        <v>2</v>
      </c>
      <c r="D32" s="132">
        <v>85</v>
      </c>
      <c r="E32" s="164">
        <f t="shared" si="0"/>
        <v>42.5</v>
      </c>
      <c r="F32" s="42"/>
      <c r="G32" s="42"/>
      <c r="H32" s="164" t="e">
        <f t="shared" si="1"/>
        <v>#DIV/0!</v>
      </c>
      <c r="I32" s="42"/>
      <c r="J32" s="42"/>
      <c r="K32" s="164" t="e">
        <f t="shared" si="2"/>
        <v>#DIV/0!</v>
      </c>
      <c r="L32" s="132">
        <v>1</v>
      </c>
      <c r="M32" s="132">
        <v>64</v>
      </c>
      <c r="N32" s="164">
        <f t="shared" si="3"/>
        <v>64</v>
      </c>
      <c r="O32" s="42">
        <v>1</v>
      </c>
      <c r="P32" s="42">
        <v>58</v>
      </c>
      <c r="Q32" s="164">
        <f t="shared" si="4"/>
        <v>58</v>
      </c>
      <c r="R32" s="132"/>
      <c r="S32" s="132"/>
      <c r="T32" s="164" t="e">
        <f t="shared" si="5"/>
        <v>#DIV/0!</v>
      </c>
      <c r="U32" s="42">
        <v>2</v>
      </c>
      <c r="V32" s="42">
        <v>98</v>
      </c>
      <c r="W32" s="164">
        <f t="shared" si="6"/>
        <v>49</v>
      </c>
    </row>
    <row r="33" spans="1:23" x14ac:dyDescent="0.25">
      <c r="A33" s="40">
        <f t="shared" si="9"/>
        <v>25</v>
      </c>
      <c r="B33" s="178" t="s">
        <v>220</v>
      </c>
      <c r="C33" s="132"/>
      <c r="D33" s="132"/>
      <c r="E33" s="164" t="e">
        <f t="shared" si="0"/>
        <v>#DIV/0!</v>
      </c>
      <c r="F33" s="42"/>
      <c r="G33" s="42"/>
      <c r="H33" s="164" t="e">
        <f t="shared" si="1"/>
        <v>#DIV/0!</v>
      </c>
      <c r="I33" s="42"/>
      <c r="J33" s="42"/>
      <c r="K33" s="164" t="e">
        <f t="shared" si="2"/>
        <v>#DIV/0!</v>
      </c>
      <c r="L33" s="132"/>
      <c r="M33" s="132"/>
      <c r="N33" s="164" t="e">
        <f t="shared" si="3"/>
        <v>#DIV/0!</v>
      </c>
      <c r="O33" s="42"/>
      <c r="P33" s="42"/>
      <c r="Q33" s="164" t="e">
        <f t="shared" si="4"/>
        <v>#DIV/0!</v>
      </c>
      <c r="R33" s="132"/>
      <c r="S33" s="132"/>
      <c r="T33" s="164" t="e">
        <f t="shared" si="5"/>
        <v>#DIV/0!</v>
      </c>
      <c r="U33" s="42"/>
      <c r="V33" s="42"/>
      <c r="W33" s="164" t="e">
        <f t="shared" si="6"/>
        <v>#DIV/0!</v>
      </c>
    </row>
    <row r="34" spans="1:23" x14ac:dyDescent="0.25">
      <c r="A34" s="40">
        <f t="shared" si="9"/>
        <v>26</v>
      </c>
      <c r="B34" s="178" t="s">
        <v>221</v>
      </c>
      <c r="C34" s="132">
        <v>4</v>
      </c>
      <c r="D34" s="132">
        <v>125</v>
      </c>
      <c r="E34" s="164">
        <f t="shared" si="0"/>
        <v>31.25</v>
      </c>
      <c r="F34" s="42"/>
      <c r="G34" s="42"/>
      <c r="H34" s="164" t="e">
        <f t="shared" si="1"/>
        <v>#DIV/0!</v>
      </c>
      <c r="I34" s="42"/>
      <c r="J34" s="42"/>
      <c r="K34" s="164" t="e">
        <f t="shared" si="2"/>
        <v>#DIV/0!</v>
      </c>
      <c r="L34" s="132"/>
      <c r="M34" s="132"/>
      <c r="N34" s="164" t="e">
        <f t="shared" si="3"/>
        <v>#DIV/0!</v>
      </c>
      <c r="O34" s="42">
        <v>1</v>
      </c>
      <c r="P34" s="42">
        <v>47</v>
      </c>
      <c r="Q34" s="164">
        <f t="shared" si="4"/>
        <v>47</v>
      </c>
      <c r="R34" s="132"/>
      <c r="S34" s="132"/>
      <c r="T34" s="164" t="e">
        <f t="shared" si="5"/>
        <v>#DIV/0!</v>
      </c>
      <c r="U34" s="42">
        <v>7</v>
      </c>
      <c r="V34" s="42">
        <v>363</v>
      </c>
      <c r="W34" s="164">
        <f t="shared" si="6"/>
        <v>51.857142857142854</v>
      </c>
    </row>
    <row r="35" spans="1:23" ht="34.5" customHeight="1" x14ac:dyDescent="0.25">
      <c r="A35" s="40">
        <f t="shared" si="9"/>
        <v>27</v>
      </c>
      <c r="B35" s="179" t="s">
        <v>222</v>
      </c>
      <c r="C35" s="132">
        <v>1</v>
      </c>
      <c r="D35" s="132">
        <v>38</v>
      </c>
      <c r="E35" s="164">
        <f t="shared" si="0"/>
        <v>38</v>
      </c>
      <c r="F35" s="42"/>
      <c r="G35" s="42"/>
      <c r="H35" s="164" t="e">
        <f t="shared" si="1"/>
        <v>#DIV/0!</v>
      </c>
      <c r="I35" s="42"/>
      <c r="J35" s="42"/>
      <c r="K35" s="164" t="e">
        <f t="shared" si="2"/>
        <v>#DIV/0!</v>
      </c>
      <c r="L35" s="132">
        <v>1</v>
      </c>
      <c r="M35" s="132">
        <v>38</v>
      </c>
      <c r="N35" s="164">
        <f t="shared" si="3"/>
        <v>38</v>
      </c>
      <c r="O35" s="42"/>
      <c r="P35" s="42"/>
      <c r="Q35" s="164" t="e">
        <f t="shared" si="4"/>
        <v>#DIV/0!</v>
      </c>
      <c r="R35" s="132"/>
      <c r="S35" s="132"/>
      <c r="T35" s="164" t="e">
        <f t="shared" si="5"/>
        <v>#DIV/0!</v>
      </c>
      <c r="U35" s="42">
        <v>5</v>
      </c>
      <c r="V35" s="42">
        <v>245</v>
      </c>
      <c r="W35" s="164">
        <f t="shared" si="6"/>
        <v>49</v>
      </c>
    </row>
    <row r="36" spans="1:23" x14ac:dyDescent="0.25">
      <c r="A36" s="40">
        <f t="shared" si="9"/>
        <v>28</v>
      </c>
      <c r="B36" s="178" t="s">
        <v>223</v>
      </c>
      <c r="C36" s="132"/>
      <c r="D36" s="132"/>
      <c r="E36" s="164" t="e">
        <f t="shared" si="0"/>
        <v>#DIV/0!</v>
      </c>
      <c r="F36" s="42">
        <v>1</v>
      </c>
      <c r="G36" s="42">
        <v>59</v>
      </c>
      <c r="H36" s="164">
        <f t="shared" si="1"/>
        <v>59</v>
      </c>
      <c r="I36" s="42"/>
      <c r="J36" s="42"/>
      <c r="K36" s="164" t="e">
        <f t="shared" si="2"/>
        <v>#DIV/0!</v>
      </c>
      <c r="L36" s="132"/>
      <c r="M36" s="132"/>
      <c r="N36" s="164" t="e">
        <f t="shared" si="3"/>
        <v>#DIV/0!</v>
      </c>
      <c r="O36" s="42"/>
      <c r="P36" s="42"/>
      <c r="Q36" s="164" t="e">
        <f t="shared" si="4"/>
        <v>#DIV/0!</v>
      </c>
      <c r="R36" s="132"/>
      <c r="S36" s="132"/>
      <c r="T36" s="164" t="e">
        <f t="shared" si="5"/>
        <v>#DIV/0!</v>
      </c>
      <c r="U36" s="42"/>
      <c r="V36" s="42"/>
      <c r="W36" s="164" t="e">
        <f t="shared" si="6"/>
        <v>#DIV/0!</v>
      </c>
    </row>
    <row r="37" spans="1:23" x14ac:dyDescent="0.25">
      <c r="A37" s="40">
        <f t="shared" si="9"/>
        <v>29</v>
      </c>
      <c r="B37" s="178" t="s">
        <v>224</v>
      </c>
      <c r="C37" s="132"/>
      <c r="D37" s="132"/>
      <c r="E37" s="164" t="e">
        <f t="shared" si="0"/>
        <v>#DIV/0!</v>
      </c>
      <c r="F37" s="42">
        <v>1</v>
      </c>
      <c r="G37" s="42">
        <v>55</v>
      </c>
      <c r="H37" s="164">
        <f t="shared" si="1"/>
        <v>55</v>
      </c>
      <c r="I37" s="42">
        <v>1</v>
      </c>
      <c r="J37" s="42">
        <v>52</v>
      </c>
      <c r="K37" s="164">
        <f t="shared" si="2"/>
        <v>52</v>
      </c>
      <c r="L37" s="132">
        <v>1</v>
      </c>
      <c r="M37" s="132">
        <v>55</v>
      </c>
      <c r="N37" s="164">
        <f t="shared" si="3"/>
        <v>55</v>
      </c>
      <c r="O37" s="42"/>
      <c r="P37" s="42"/>
      <c r="Q37" s="164" t="e">
        <f t="shared" si="4"/>
        <v>#DIV/0!</v>
      </c>
      <c r="R37" s="132"/>
      <c r="S37" s="132"/>
      <c r="T37" s="164" t="e">
        <f t="shared" si="5"/>
        <v>#DIV/0!</v>
      </c>
      <c r="U37" s="42">
        <v>1</v>
      </c>
      <c r="V37" s="42">
        <v>53</v>
      </c>
      <c r="W37" s="164">
        <f t="shared" si="6"/>
        <v>53</v>
      </c>
    </row>
    <row r="38" spans="1:23" x14ac:dyDescent="0.25">
      <c r="A38" s="40">
        <f t="shared" si="9"/>
        <v>30</v>
      </c>
      <c r="B38" s="178" t="s">
        <v>225</v>
      </c>
      <c r="C38" s="132"/>
      <c r="D38" s="132"/>
      <c r="E38" s="164" t="e">
        <f t="shared" si="0"/>
        <v>#DIV/0!</v>
      </c>
      <c r="F38" s="42">
        <v>2</v>
      </c>
      <c r="G38" s="42">
        <v>105</v>
      </c>
      <c r="H38" s="164">
        <f t="shared" si="1"/>
        <v>52.5</v>
      </c>
      <c r="I38" s="42"/>
      <c r="J38" s="42"/>
      <c r="K38" s="164" t="e">
        <f t="shared" si="2"/>
        <v>#DIV/0!</v>
      </c>
      <c r="L38" s="132"/>
      <c r="M38" s="132"/>
      <c r="N38" s="164" t="e">
        <f t="shared" si="3"/>
        <v>#DIV/0!</v>
      </c>
      <c r="O38" s="42"/>
      <c r="P38" s="42"/>
      <c r="Q38" s="164" t="e">
        <f t="shared" si="4"/>
        <v>#DIV/0!</v>
      </c>
      <c r="R38" s="132"/>
      <c r="S38" s="132"/>
      <c r="T38" s="164" t="e">
        <f t="shared" si="5"/>
        <v>#DIV/0!</v>
      </c>
      <c r="U38" s="42"/>
      <c r="V38" s="42"/>
      <c r="W38" s="164" t="e">
        <f t="shared" si="6"/>
        <v>#DIV/0!</v>
      </c>
    </row>
    <row r="39" spans="1:23" x14ac:dyDescent="0.25">
      <c r="A39" s="40">
        <f t="shared" si="9"/>
        <v>31</v>
      </c>
      <c r="B39" s="178" t="s">
        <v>226</v>
      </c>
      <c r="C39" s="132"/>
      <c r="D39" s="132"/>
      <c r="E39" s="164" t="e">
        <f t="shared" si="0"/>
        <v>#DIV/0!</v>
      </c>
      <c r="F39" s="42"/>
      <c r="G39" s="42"/>
      <c r="H39" s="164" t="e">
        <f t="shared" si="1"/>
        <v>#DIV/0!</v>
      </c>
      <c r="I39" s="42"/>
      <c r="J39" s="42"/>
      <c r="K39" s="164" t="e">
        <f t="shared" si="2"/>
        <v>#DIV/0!</v>
      </c>
      <c r="L39" s="132"/>
      <c r="M39" s="132"/>
      <c r="N39" s="164" t="e">
        <f t="shared" si="3"/>
        <v>#DIV/0!</v>
      </c>
      <c r="O39" s="42"/>
      <c r="P39" s="42"/>
      <c r="Q39" s="164" t="e">
        <f t="shared" si="4"/>
        <v>#DIV/0!</v>
      </c>
      <c r="R39" s="132"/>
      <c r="S39" s="132"/>
      <c r="T39" s="164" t="e">
        <f t="shared" si="5"/>
        <v>#DIV/0!</v>
      </c>
      <c r="U39" s="42">
        <v>1</v>
      </c>
      <c r="V39" s="42">
        <v>48</v>
      </c>
      <c r="W39" s="164">
        <f t="shared" si="6"/>
        <v>48</v>
      </c>
    </row>
    <row r="40" spans="1:23" ht="35.25" customHeight="1" x14ac:dyDescent="0.25">
      <c r="A40" s="40">
        <f t="shared" si="9"/>
        <v>32</v>
      </c>
      <c r="B40" s="179" t="s">
        <v>227</v>
      </c>
      <c r="C40" s="132"/>
      <c r="D40" s="132"/>
      <c r="E40" s="164" t="e">
        <f t="shared" si="0"/>
        <v>#DIV/0!</v>
      </c>
      <c r="F40" s="42">
        <v>1</v>
      </c>
      <c r="G40" s="42">
        <v>53</v>
      </c>
      <c r="H40" s="164">
        <f t="shared" si="1"/>
        <v>53</v>
      </c>
      <c r="I40" s="42"/>
      <c r="J40" s="42"/>
      <c r="K40" s="164" t="e">
        <f t="shared" si="2"/>
        <v>#DIV/0!</v>
      </c>
      <c r="L40" s="132"/>
      <c r="M40" s="132"/>
      <c r="N40" s="164" t="e">
        <f t="shared" si="3"/>
        <v>#DIV/0!</v>
      </c>
      <c r="O40" s="42"/>
      <c r="P40" s="42"/>
      <c r="Q40" s="164" t="e">
        <f t="shared" si="4"/>
        <v>#DIV/0!</v>
      </c>
      <c r="R40" s="132"/>
      <c r="S40" s="132"/>
      <c r="T40" s="164" t="e">
        <f t="shared" si="5"/>
        <v>#DIV/0!</v>
      </c>
      <c r="U40" s="42"/>
      <c r="V40" s="42"/>
      <c r="W40" s="164" t="e">
        <f t="shared" si="6"/>
        <v>#DIV/0!</v>
      </c>
    </row>
    <row r="41" spans="1:23" ht="37.5" customHeight="1" x14ac:dyDescent="0.25">
      <c r="A41" s="40">
        <f t="shared" si="9"/>
        <v>33</v>
      </c>
      <c r="B41" s="179" t="s">
        <v>228</v>
      </c>
      <c r="C41" s="132">
        <v>1</v>
      </c>
      <c r="D41" s="132">
        <v>55</v>
      </c>
      <c r="E41" s="164">
        <f t="shared" si="0"/>
        <v>55</v>
      </c>
      <c r="F41" s="42"/>
      <c r="G41" s="42"/>
      <c r="H41" s="164" t="e">
        <f t="shared" si="1"/>
        <v>#DIV/0!</v>
      </c>
      <c r="I41" s="42"/>
      <c r="J41" s="42"/>
      <c r="K41" s="164" t="e">
        <f t="shared" si="2"/>
        <v>#DIV/0!</v>
      </c>
      <c r="L41" s="132"/>
      <c r="M41" s="132"/>
      <c r="N41" s="164" t="e">
        <f t="shared" si="3"/>
        <v>#DIV/0!</v>
      </c>
      <c r="O41" s="42"/>
      <c r="P41" s="42"/>
      <c r="Q41" s="164" t="e">
        <f t="shared" si="4"/>
        <v>#DIV/0!</v>
      </c>
      <c r="R41" s="132"/>
      <c r="S41" s="132"/>
      <c r="T41" s="164" t="e">
        <f t="shared" si="5"/>
        <v>#DIV/0!</v>
      </c>
      <c r="U41" s="42"/>
      <c r="V41" s="42"/>
      <c r="W41" s="164" t="e">
        <f t="shared" si="6"/>
        <v>#DIV/0!</v>
      </c>
    </row>
    <row r="42" spans="1:23" x14ac:dyDescent="0.25">
      <c r="A42" s="40">
        <f t="shared" si="9"/>
        <v>34</v>
      </c>
      <c r="B42" s="178" t="s">
        <v>229</v>
      </c>
      <c r="C42" s="132">
        <v>4</v>
      </c>
      <c r="D42" s="132">
        <v>130</v>
      </c>
      <c r="E42" s="164">
        <f t="shared" si="0"/>
        <v>32.5</v>
      </c>
      <c r="F42" s="42">
        <v>1</v>
      </c>
      <c r="G42" s="42">
        <v>56</v>
      </c>
      <c r="H42" s="164">
        <f t="shared" si="1"/>
        <v>56</v>
      </c>
      <c r="I42" s="42"/>
      <c r="J42" s="42"/>
      <c r="K42" s="164" t="e">
        <f t="shared" si="2"/>
        <v>#DIV/0!</v>
      </c>
      <c r="L42" s="132">
        <v>1</v>
      </c>
      <c r="M42" s="132">
        <v>55</v>
      </c>
      <c r="N42" s="164">
        <f t="shared" si="3"/>
        <v>55</v>
      </c>
      <c r="O42" s="42"/>
      <c r="P42" s="42"/>
      <c r="Q42" s="164" t="e">
        <f t="shared" si="4"/>
        <v>#DIV/0!</v>
      </c>
      <c r="R42" s="132"/>
      <c r="S42" s="132"/>
      <c r="T42" s="164" t="e">
        <f t="shared" si="5"/>
        <v>#DIV/0!</v>
      </c>
      <c r="U42" s="42">
        <v>1</v>
      </c>
      <c r="V42" s="42">
        <v>41</v>
      </c>
      <c r="W42" s="164">
        <f t="shared" si="6"/>
        <v>41</v>
      </c>
    </row>
    <row r="43" spans="1:23" x14ac:dyDescent="0.25">
      <c r="A43" s="40">
        <f t="shared" si="9"/>
        <v>35</v>
      </c>
      <c r="B43" s="178" t="s">
        <v>230</v>
      </c>
      <c r="C43" s="132">
        <v>4</v>
      </c>
      <c r="D43" s="132">
        <v>145</v>
      </c>
      <c r="E43" s="164">
        <f t="shared" si="0"/>
        <v>36.25</v>
      </c>
      <c r="F43" s="42">
        <v>1</v>
      </c>
      <c r="G43" s="42">
        <v>56</v>
      </c>
      <c r="H43" s="164">
        <f t="shared" si="1"/>
        <v>56</v>
      </c>
      <c r="I43" s="42">
        <v>1</v>
      </c>
      <c r="J43" s="42">
        <v>51</v>
      </c>
      <c r="K43" s="164">
        <f t="shared" si="2"/>
        <v>51</v>
      </c>
      <c r="L43" s="132">
        <v>1</v>
      </c>
      <c r="M43" s="132">
        <v>52</v>
      </c>
      <c r="N43" s="164">
        <f t="shared" si="3"/>
        <v>52</v>
      </c>
      <c r="O43" s="42"/>
      <c r="P43" s="42"/>
      <c r="Q43" s="164" t="e">
        <f t="shared" si="4"/>
        <v>#DIV/0!</v>
      </c>
      <c r="R43" s="132"/>
      <c r="S43" s="132"/>
      <c r="T43" s="164" t="e">
        <f t="shared" si="5"/>
        <v>#DIV/0!</v>
      </c>
      <c r="U43" s="42">
        <v>3</v>
      </c>
      <c r="V43" s="42">
        <v>147</v>
      </c>
      <c r="W43" s="181">
        <f t="shared" si="6"/>
        <v>49</v>
      </c>
    </row>
    <row r="44" spans="1:23" ht="29.25" customHeight="1" x14ac:dyDescent="0.25">
      <c r="A44" s="40">
        <f t="shared" si="9"/>
        <v>36</v>
      </c>
      <c r="B44" s="179" t="s">
        <v>231</v>
      </c>
      <c r="C44" s="132"/>
      <c r="D44" s="132"/>
      <c r="E44" s="164" t="e">
        <f t="shared" si="0"/>
        <v>#DIV/0!</v>
      </c>
      <c r="F44" s="42">
        <v>3</v>
      </c>
      <c r="G44" s="42">
        <v>107</v>
      </c>
      <c r="H44" s="164">
        <f t="shared" si="1"/>
        <v>35.666666666666664</v>
      </c>
      <c r="I44" s="42">
        <v>1</v>
      </c>
      <c r="J44" s="42">
        <v>40</v>
      </c>
      <c r="K44" s="164">
        <f t="shared" si="2"/>
        <v>40</v>
      </c>
      <c r="L44" s="132">
        <v>1</v>
      </c>
      <c r="M44" s="132">
        <v>26</v>
      </c>
      <c r="N44" s="164">
        <f t="shared" si="3"/>
        <v>26</v>
      </c>
      <c r="O44" s="42"/>
      <c r="P44" s="42"/>
      <c r="Q44" s="164" t="e">
        <f t="shared" si="4"/>
        <v>#DIV/0!</v>
      </c>
      <c r="R44" s="132"/>
      <c r="S44" s="132"/>
      <c r="T44" s="164" t="e">
        <f t="shared" si="5"/>
        <v>#DIV/0!</v>
      </c>
      <c r="U44" s="42"/>
      <c r="V44" s="42"/>
      <c r="W44" s="164" t="e">
        <f t="shared" si="6"/>
        <v>#DIV/0!</v>
      </c>
    </row>
    <row r="45" spans="1:23" x14ac:dyDescent="0.25">
      <c r="A45" s="40">
        <f t="shared" si="9"/>
        <v>37</v>
      </c>
      <c r="B45" s="178" t="s">
        <v>232</v>
      </c>
      <c r="C45" s="132">
        <v>3</v>
      </c>
      <c r="D45" s="132">
        <v>125</v>
      </c>
      <c r="E45" s="164">
        <f t="shared" si="0"/>
        <v>41.666666666666664</v>
      </c>
      <c r="F45" s="42">
        <v>1</v>
      </c>
      <c r="G45" s="42">
        <v>59</v>
      </c>
      <c r="H45" s="164">
        <f t="shared" si="1"/>
        <v>59</v>
      </c>
      <c r="I45" s="42"/>
      <c r="J45" s="42"/>
      <c r="K45" s="164" t="e">
        <f t="shared" si="2"/>
        <v>#DIV/0!</v>
      </c>
      <c r="L45" s="132"/>
      <c r="M45" s="132"/>
      <c r="N45" s="164" t="e">
        <f t="shared" si="3"/>
        <v>#DIV/0!</v>
      </c>
      <c r="O45" s="42">
        <v>1</v>
      </c>
      <c r="P45" s="42">
        <v>55</v>
      </c>
      <c r="Q45" s="164">
        <f t="shared" si="4"/>
        <v>55</v>
      </c>
      <c r="R45" s="132"/>
      <c r="S45" s="132"/>
      <c r="T45" s="164" t="e">
        <f t="shared" si="5"/>
        <v>#DIV/0!</v>
      </c>
      <c r="U45" s="42"/>
      <c r="V45" s="42"/>
      <c r="W45" s="164" t="e">
        <f t="shared" si="6"/>
        <v>#DIV/0!</v>
      </c>
    </row>
    <row r="46" spans="1:23" x14ac:dyDescent="0.25">
      <c r="A46" s="40">
        <f t="shared" si="9"/>
        <v>38</v>
      </c>
      <c r="B46" s="178" t="s">
        <v>233</v>
      </c>
      <c r="C46" s="132">
        <v>1</v>
      </c>
      <c r="D46" s="132">
        <v>27</v>
      </c>
      <c r="E46" s="164">
        <f t="shared" si="0"/>
        <v>27</v>
      </c>
      <c r="F46" s="42"/>
      <c r="G46" s="42"/>
      <c r="H46" s="164" t="e">
        <f t="shared" si="1"/>
        <v>#DIV/0!</v>
      </c>
      <c r="I46" s="42"/>
      <c r="J46" s="42"/>
      <c r="K46" s="164" t="e">
        <f t="shared" si="2"/>
        <v>#DIV/0!</v>
      </c>
      <c r="L46" s="132"/>
      <c r="M46" s="132"/>
      <c r="N46" s="164" t="e">
        <f t="shared" si="3"/>
        <v>#DIV/0!</v>
      </c>
      <c r="O46" s="42"/>
      <c r="P46" s="42"/>
      <c r="Q46" s="164" t="e">
        <f t="shared" si="4"/>
        <v>#DIV/0!</v>
      </c>
      <c r="R46" s="132"/>
      <c r="S46" s="132"/>
      <c r="T46" s="164" t="e">
        <f t="shared" si="5"/>
        <v>#DIV/0!</v>
      </c>
      <c r="U46" s="42"/>
      <c r="V46" s="42"/>
      <c r="W46" s="164" t="e">
        <f t="shared" si="6"/>
        <v>#DIV/0!</v>
      </c>
    </row>
    <row r="47" spans="1:23" ht="30.75" customHeight="1" x14ac:dyDescent="0.25">
      <c r="A47" s="40">
        <f t="shared" si="9"/>
        <v>39</v>
      </c>
      <c r="B47" s="179" t="s">
        <v>234</v>
      </c>
      <c r="C47" s="132">
        <v>3</v>
      </c>
      <c r="D47" s="132">
        <v>120</v>
      </c>
      <c r="E47" s="164">
        <f t="shared" si="0"/>
        <v>40</v>
      </c>
      <c r="F47" s="42"/>
      <c r="G47" s="42"/>
      <c r="H47" s="164" t="e">
        <f t="shared" si="1"/>
        <v>#DIV/0!</v>
      </c>
      <c r="I47" s="42"/>
      <c r="J47" s="42"/>
      <c r="K47" s="164" t="e">
        <f t="shared" si="2"/>
        <v>#DIV/0!</v>
      </c>
      <c r="L47" s="132">
        <v>1</v>
      </c>
      <c r="M47" s="132">
        <v>39</v>
      </c>
      <c r="N47" s="164">
        <f t="shared" si="3"/>
        <v>39</v>
      </c>
      <c r="O47" s="42"/>
      <c r="P47" s="42"/>
      <c r="Q47" s="164" t="e">
        <f t="shared" si="4"/>
        <v>#DIV/0!</v>
      </c>
      <c r="R47" s="132"/>
      <c r="S47" s="132"/>
      <c r="T47" s="164" t="e">
        <f t="shared" si="5"/>
        <v>#DIV/0!</v>
      </c>
      <c r="U47" s="42">
        <v>2</v>
      </c>
      <c r="V47" s="42">
        <v>108</v>
      </c>
      <c r="W47" s="164">
        <f t="shared" si="6"/>
        <v>54</v>
      </c>
    </row>
    <row r="48" spans="1:23" x14ac:dyDescent="0.25">
      <c r="A48" s="40">
        <f t="shared" si="9"/>
        <v>40</v>
      </c>
      <c r="B48" s="178" t="s">
        <v>235</v>
      </c>
      <c r="C48" s="132">
        <v>1</v>
      </c>
      <c r="D48" s="132">
        <v>37</v>
      </c>
      <c r="E48" s="164">
        <f t="shared" si="0"/>
        <v>37</v>
      </c>
      <c r="F48" s="42"/>
      <c r="G48" s="42"/>
      <c r="H48" s="164" t="e">
        <f t="shared" si="1"/>
        <v>#DIV/0!</v>
      </c>
      <c r="I48" s="42"/>
      <c r="J48" s="42"/>
      <c r="K48" s="164" t="e">
        <f t="shared" si="2"/>
        <v>#DIV/0!</v>
      </c>
      <c r="L48" s="132"/>
      <c r="M48" s="132"/>
      <c r="N48" s="164" t="e">
        <f t="shared" si="3"/>
        <v>#DIV/0!</v>
      </c>
      <c r="O48" s="42"/>
      <c r="P48" s="42"/>
      <c r="Q48" s="164" t="e">
        <f t="shared" si="4"/>
        <v>#DIV/0!</v>
      </c>
      <c r="R48" s="132"/>
      <c r="S48" s="132"/>
      <c r="T48" s="164" t="e">
        <f t="shared" si="5"/>
        <v>#DIV/0!</v>
      </c>
      <c r="U48" s="42">
        <v>1</v>
      </c>
      <c r="V48" s="42">
        <v>51</v>
      </c>
      <c r="W48" s="164">
        <f t="shared" si="6"/>
        <v>51</v>
      </c>
    </row>
    <row r="49" spans="1:23" ht="32.25" customHeight="1" x14ac:dyDescent="0.25">
      <c r="A49" s="40">
        <f t="shared" si="9"/>
        <v>41</v>
      </c>
      <c r="B49" s="179" t="s">
        <v>236</v>
      </c>
      <c r="C49" s="132">
        <v>1</v>
      </c>
      <c r="D49" s="132">
        <v>33</v>
      </c>
      <c r="E49" s="164">
        <f t="shared" si="0"/>
        <v>33</v>
      </c>
      <c r="F49" s="42"/>
      <c r="G49" s="42"/>
      <c r="H49" s="164" t="e">
        <f t="shared" si="1"/>
        <v>#DIV/0!</v>
      </c>
      <c r="I49" s="42"/>
      <c r="J49" s="42"/>
      <c r="K49" s="164" t="e">
        <f t="shared" si="2"/>
        <v>#DIV/0!</v>
      </c>
      <c r="L49" s="132"/>
      <c r="M49" s="132"/>
      <c r="N49" s="164" t="e">
        <f t="shared" si="3"/>
        <v>#DIV/0!</v>
      </c>
      <c r="O49" s="42"/>
      <c r="P49" s="42"/>
      <c r="Q49" s="164" t="e">
        <f t="shared" si="4"/>
        <v>#DIV/0!</v>
      </c>
      <c r="R49" s="132"/>
      <c r="S49" s="132"/>
      <c r="T49" s="164" t="e">
        <f t="shared" si="5"/>
        <v>#DIV/0!</v>
      </c>
      <c r="U49" s="42"/>
      <c r="V49" s="42"/>
      <c r="W49" s="164" t="e">
        <f t="shared" si="6"/>
        <v>#DIV/0!</v>
      </c>
    </row>
    <row r="50" spans="1:23" ht="30.75" customHeight="1" x14ac:dyDescent="0.25">
      <c r="A50" s="40">
        <f t="shared" si="9"/>
        <v>42</v>
      </c>
      <c r="B50" s="179" t="s">
        <v>237</v>
      </c>
      <c r="C50" s="132">
        <v>1</v>
      </c>
      <c r="D50" s="132">
        <v>47</v>
      </c>
      <c r="E50" s="164">
        <f t="shared" si="0"/>
        <v>47</v>
      </c>
      <c r="F50" s="42">
        <v>1</v>
      </c>
      <c r="G50" s="42">
        <v>42</v>
      </c>
      <c r="H50" s="164">
        <f t="shared" si="1"/>
        <v>42</v>
      </c>
      <c r="I50" s="42"/>
      <c r="J50" s="42"/>
      <c r="K50" s="164" t="e">
        <f t="shared" si="2"/>
        <v>#DIV/0!</v>
      </c>
      <c r="L50" s="132"/>
      <c r="M50" s="132"/>
      <c r="N50" s="164" t="e">
        <f t="shared" si="3"/>
        <v>#DIV/0!</v>
      </c>
      <c r="O50" s="42"/>
      <c r="P50" s="42"/>
      <c r="Q50" s="164" t="e">
        <f t="shared" si="4"/>
        <v>#DIV/0!</v>
      </c>
      <c r="R50" s="132"/>
      <c r="S50" s="132"/>
      <c r="T50" s="164" t="e">
        <f t="shared" si="5"/>
        <v>#DIV/0!</v>
      </c>
      <c r="U50" s="42">
        <v>1</v>
      </c>
      <c r="V50" s="42">
        <v>41</v>
      </c>
      <c r="W50" s="164">
        <f t="shared" si="6"/>
        <v>41</v>
      </c>
    </row>
    <row r="51" spans="1:23" ht="27.75" customHeight="1" x14ac:dyDescent="0.25">
      <c r="A51" s="40">
        <f t="shared" si="9"/>
        <v>43</v>
      </c>
      <c r="B51" s="179" t="s">
        <v>238</v>
      </c>
      <c r="C51" s="132"/>
      <c r="D51" s="132"/>
      <c r="E51" s="164" t="e">
        <f t="shared" si="0"/>
        <v>#DIV/0!</v>
      </c>
      <c r="F51" s="132"/>
      <c r="G51" s="132"/>
      <c r="H51" s="164" t="e">
        <f t="shared" si="1"/>
        <v>#DIV/0!</v>
      </c>
      <c r="I51" s="42"/>
      <c r="J51" s="42"/>
      <c r="K51" s="164" t="e">
        <f t="shared" si="2"/>
        <v>#DIV/0!</v>
      </c>
      <c r="L51" s="132"/>
      <c r="M51" s="132"/>
      <c r="N51" s="164" t="e">
        <f t="shared" si="3"/>
        <v>#DIV/0!</v>
      </c>
      <c r="O51" s="42"/>
      <c r="P51" s="42"/>
      <c r="Q51" s="164" t="e">
        <f t="shared" si="4"/>
        <v>#DIV/0!</v>
      </c>
      <c r="R51" s="132"/>
      <c r="S51" s="132"/>
      <c r="T51" s="164" t="e">
        <f t="shared" si="5"/>
        <v>#DIV/0!</v>
      </c>
      <c r="U51" s="42">
        <v>1</v>
      </c>
      <c r="V51" s="42">
        <v>53</v>
      </c>
      <c r="W51" s="164">
        <f t="shared" si="6"/>
        <v>53</v>
      </c>
    </row>
    <row r="52" spans="1:23" ht="51" customHeight="1" x14ac:dyDescent="0.25">
      <c r="A52" s="40">
        <f t="shared" si="9"/>
        <v>44</v>
      </c>
      <c r="B52" s="179" t="s">
        <v>239</v>
      </c>
      <c r="C52" s="132"/>
      <c r="D52" s="132"/>
      <c r="E52" s="164" t="e">
        <f t="shared" si="0"/>
        <v>#DIV/0!</v>
      </c>
      <c r="F52" s="132"/>
      <c r="G52" s="132"/>
      <c r="H52" s="164" t="e">
        <f t="shared" si="1"/>
        <v>#DIV/0!</v>
      </c>
      <c r="I52" s="42"/>
      <c r="J52" s="42"/>
      <c r="K52" s="164" t="e">
        <f t="shared" si="2"/>
        <v>#DIV/0!</v>
      </c>
      <c r="L52" s="132"/>
      <c r="M52" s="132"/>
      <c r="N52" s="164" t="e">
        <f t="shared" si="3"/>
        <v>#DIV/0!</v>
      </c>
      <c r="O52" s="132"/>
      <c r="P52" s="132"/>
      <c r="Q52" s="164" t="e">
        <f t="shared" si="4"/>
        <v>#DIV/0!</v>
      </c>
      <c r="R52" s="132"/>
      <c r="S52" s="132"/>
      <c r="T52" s="164" t="e">
        <f t="shared" si="5"/>
        <v>#DIV/0!</v>
      </c>
      <c r="U52" s="42"/>
      <c r="V52" s="42"/>
      <c r="W52" s="164" t="e">
        <f t="shared" si="6"/>
        <v>#DIV/0!</v>
      </c>
    </row>
    <row r="53" spans="1:23" ht="38.25" customHeight="1" x14ac:dyDescent="0.25">
      <c r="A53" s="40">
        <f t="shared" si="9"/>
        <v>45</v>
      </c>
      <c r="B53" s="206" t="s">
        <v>240</v>
      </c>
      <c r="C53" s="132"/>
      <c r="D53" s="132"/>
      <c r="E53" s="164" t="e">
        <f t="shared" si="0"/>
        <v>#DIV/0!</v>
      </c>
      <c r="F53" s="132">
        <v>1</v>
      </c>
      <c r="G53" s="132">
        <v>42</v>
      </c>
      <c r="H53" s="164">
        <f t="shared" si="1"/>
        <v>42</v>
      </c>
      <c r="I53" s="132"/>
      <c r="J53" s="132"/>
      <c r="K53" s="164" t="e">
        <f t="shared" si="2"/>
        <v>#DIV/0!</v>
      </c>
      <c r="L53" s="132"/>
      <c r="M53" s="132"/>
      <c r="N53" s="164" t="e">
        <f t="shared" si="3"/>
        <v>#DIV/0!</v>
      </c>
      <c r="O53" s="132"/>
      <c r="P53" s="132"/>
      <c r="Q53" s="164" t="e">
        <f t="shared" si="4"/>
        <v>#DIV/0!</v>
      </c>
      <c r="R53" s="132"/>
      <c r="S53" s="132"/>
      <c r="T53" s="164" t="e">
        <f t="shared" si="5"/>
        <v>#DIV/0!</v>
      </c>
      <c r="U53" s="42"/>
      <c r="V53" s="42"/>
      <c r="W53" s="164" t="e">
        <f t="shared" si="6"/>
        <v>#DIV/0!</v>
      </c>
    </row>
    <row r="54" spans="1:23" ht="22.5" customHeight="1" x14ac:dyDescent="0.25">
      <c r="A54" s="40">
        <v>47</v>
      </c>
      <c r="B54" s="206" t="s">
        <v>241</v>
      </c>
      <c r="C54" s="132"/>
      <c r="D54" s="132"/>
      <c r="E54" s="164" t="e">
        <f t="shared" si="0"/>
        <v>#DIV/0!</v>
      </c>
      <c r="F54" s="132"/>
      <c r="G54" s="132"/>
      <c r="H54" s="164" t="e">
        <f t="shared" si="1"/>
        <v>#DIV/0!</v>
      </c>
      <c r="I54" s="132"/>
      <c r="J54" s="132"/>
      <c r="K54" s="164" t="e">
        <f t="shared" si="2"/>
        <v>#DIV/0!</v>
      </c>
      <c r="L54" s="132"/>
      <c r="M54" s="132"/>
      <c r="N54" s="164" t="e">
        <f t="shared" si="3"/>
        <v>#DIV/0!</v>
      </c>
      <c r="O54" s="132"/>
      <c r="P54" s="132"/>
      <c r="Q54" s="164" t="e">
        <f t="shared" si="4"/>
        <v>#DIV/0!</v>
      </c>
      <c r="R54" s="132"/>
      <c r="S54" s="132"/>
      <c r="T54" s="164" t="e">
        <f t="shared" si="5"/>
        <v>#DIV/0!</v>
      </c>
      <c r="U54" s="132"/>
      <c r="V54" s="132"/>
      <c r="W54" s="164" t="e">
        <f t="shared" si="6"/>
        <v>#DIV/0!</v>
      </c>
    </row>
    <row r="55" spans="1:23" x14ac:dyDescent="0.25">
      <c r="A55" s="149"/>
      <c r="B55" s="148" t="s">
        <v>242</v>
      </c>
      <c r="C55" s="153">
        <f>SUM(C22:C54)</f>
        <v>85</v>
      </c>
      <c r="D55" s="153">
        <f>SUM(D22:D54)</f>
        <v>2918</v>
      </c>
      <c r="E55" s="166">
        <f t="shared" si="0"/>
        <v>34.329411764705881</v>
      </c>
      <c r="F55" s="153">
        <f>SUM(F22:F54)</f>
        <v>32</v>
      </c>
      <c r="G55" s="153">
        <f>SUM(G22:G54)</f>
        <v>1592</v>
      </c>
      <c r="H55" s="166">
        <f t="shared" si="1"/>
        <v>49.75</v>
      </c>
      <c r="I55" s="153">
        <f>SUM(I22:I54)</f>
        <v>13</v>
      </c>
      <c r="J55" s="153">
        <f>SUM(J22:J54)</f>
        <v>515</v>
      </c>
      <c r="K55" s="166">
        <f t="shared" si="2"/>
        <v>39.615384615384613</v>
      </c>
      <c r="L55" s="153">
        <f>SUM(L22:L54)</f>
        <v>15</v>
      </c>
      <c r="M55" s="153">
        <f>SUM(M22:M54)</f>
        <v>691</v>
      </c>
      <c r="N55" s="166">
        <f t="shared" si="3"/>
        <v>46.06666666666667</v>
      </c>
      <c r="O55" s="153">
        <f>SUM(O22:O54)</f>
        <v>18</v>
      </c>
      <c r="P55" s="153">
        <f>SUM(P22:P54)</f>
        <v>849</v>
      </c>
      <c r="Q55" s="166">
        <f t="shared" si="4"/>
        <v>47.166666666666664</v>
      </c>
      <c r="R55" s="153">
        <f>SUM(R22:R54)</f>
        <v>7</v>
      </c>
      <c r="S55" s="153">
        <f>SUM(S22:S54)</f>
        <v>328</v>
      </c>
      <c r="T55" s="166">
        <f t="shared" si="5"/>
        <v>46.857142857142854</v>
      </c>
      <c r="U55" s="153">
        <f>SUM(U22:U54)</f>
        <v>70</v>
      </c>
      <c r="V55" s="153">
        <f>SUM(V22:V54)</f>
        <v>3476</v>
      </c>
      <c r="W55" s="166">
        <f t="shared" si="6"/>
        <v>49.657142857142858</v>
      </c>
    </row>
    <row r="56" spans="1:23" x14ac:dyDescent="0.25">
      <c r="A56" s="152"/>
      <c r="B56" s="147" t="s">
        <v>243</v>
      </c>
      <c r="C56" s="133">
        <f>C55+C21</f>
        <v>274</v>
      </c>
      <c r="D56" s="133">
        <f>D55+D21</f>
        <v>8829</v>
      </c>
      <c r="E56" s="165">
        <f t="shared" si="0"/>
        <v>32.222627737226276</v>
      </c>
      <c r="F56" s="133">
        <f>F55+F21</f>
        <v>181</v>
      </c>
      <c r="G56" s="133">
        <f>G55+G21</f>
        <v>8186</v>
      </c>
      <c r="H56" s="165">
        <f t="shared" si="1"/>
        <v>45.226519337016576</v>
      </c>
      <c r="I56" s="133">
        <f>I55+I21</f>
        <v>54</v>
      </c>
      <c r="J56" s="133">
        <f>J55+J21</f>
        <v>2818</v>
      </c>
      <c r="K56" s="165">
        <f t="shared" si="2"/>
        <v>52.185185185185183</v>
      </c>
      <c r="L56" s="133">
        <f>L55+L21</f>
        <v>63</v>
      </c>
      <c r="M56" s="133">
        <f>M55+M21</f>
        <v>2608</v>
      </c>
      <c r="N56" s="165">
        <f t="shared" si="3"/>
        <v>41.396825396825399</v>
      </c>
      <c r="O56" s="133">
        <f>O55+O21</f>
        <v>86</v>
      </c>
      <c r="P56" s="133">
        <f>P55+P21</f>
        <v>3678</v>
      </c>
      <c r="Q56" s="165">
        <f t="shared" si="4"/>
        <v>42.767441860465119</v>
      </c>
      <c r="R56" s="133">
        <f>R55+R21</f>
        <v>30</v>
      </c>
      <c r="S56" s="133">
        <f>S55+S21</f>
        <v>1294</v>
      </c>
      <c r="T56" s="165">
        <f t="shared" si="5"/>
        <v>43.133333333333333</v>
      </c>
      <c r="U56" s="133">
        <f>U55+U21</f>
        <v>160</v>
      </c>
      <c r="V56" s="133">
        <f>V55+V21</f>
        <v>7872</v>
      </c>
      <c r="W56" s="165">
        <f t="shared" si="6"/>
        <v>49.2</v>
      </c>
    </row>
    <row r="58" spans="1:23" x14ac:dyDescent="0.25">
      <c r="C58" s="15">
        <f>D56+G56+J56+M56+P56+S56</f>
        <v>27413</v>
      </c>
      <c r="D58" s="15">
        <f>C58+V56</f>
        <v>35285</v>
      </c>
    </row>
    <row r="59" spans="1:23" x14ac:dyDescent="0.25">
      <c r="C59" s="15">
        <f>C56+F56+I56+L56+O56+R56</f>
        <v>688</v>
      </c>
      <c r="D59" s="15">
        <f>C59+U56</f>
        <v>848</v>
      </c>
    </row>
    <row r="60" spans="1:23" x14ac:dyDescent="0.25">
      <c r="C60" s="15">
        <f>C58/C59</f>
        <v>39.844476744186046</v>
      </c>
      <c r="D60" s="15">
        <f>D58/D59</f>
        <v>41.609669811320757</v>
      </c>
    </row>
    <row r="75" spans="22:25" x14ac:dyDescent="0.25">
      <c r="V75" s="512" t="s">
        <v>180</v>
      </c>
      <c r="W75" s="512"/>
      <c r="X75" s="512"/>
      <c r="Y75" s="512"/>
    </row>
  </sheetData>
  <mergeCells count="12">
    <mergeCell ref="B4:F4"/>
    <mergeCell ref="D2:F2"/>
    <mergeCell ref="A6:A7"/>
    <mergeCell ref="B6:B7"/>
    <mergeCell ref="C6:E6"/>
    <mergeCell ref="F6:H6"/>
    <mergeCell ref="V75:Y75"/>
    <mergeCell ref="I6:K6"/>
    <mergeCell ref="L6:N6"/>
    <mergeCell ref="O6:Q6"/>
    <mergeCell ref="R6:T6"/>
    <mergeCell ref="U6:W6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P61"/>
  <sheetViews>
    <sheetView topLeftCell="A2" zoomScale="80" zoomScaleNormal="80" workbookViewId="0">
      <pane xSplit="1" ySplit="9" topLeftCell="C47" activePane="bottomRight" state="frozen"/>
      <selection activeCell="A2" sqref="A2"/>
      <selection pane="topRight" activeCell="B2" sqref="B2"/>
      <selection pane="bottomLeft" activeCell="A11" sqref="A11"/>
      <selection pane="bottomRight" activeCell="G62" sqref="G62"/>
    </sheetView>
  </sheetViews>
  <sheetFormatPr defaultRowHeight="15" x14ac:dyDescent="0.25"/>
  <cols>
    <col min="1" max="1" width="4.42578125" customWidth="1"/>
    <col min="2" max="2" width="42.42578125" style="20" customWidth="1"/>
    <col min="3" max="3" width="8.28515625" style="20" customWidth="1"/>
    <col min="4" max="4" width="8" customWidth="1"/>
    <col min="5" max="5" width="7.85546875" style="13" customWidth="1"/>
    <col min="6" max="6" width="8.42578125" customWidth="1"/>
    <col min="7" max="7" width="7.85546875" style="13" customWidth="1"/>
    <col min="8" max="8" width="9.140625" customWidth="1"/>
    <col min="9" max="9" width="7.140625" style="13" customWidth="1"/>
    <col min="10" max="10" width="8" style="13" customWidth="1"/>
    <col min="11" max="11" width="7.28515625" style="13" customWidth="1"/>
    <col min="12" max="12" width="9" customWidth="1"/>
    <col min="13" max="13" width="7.140625" style="13" customWidth="1"/>
    <col min="14" max="14" width="7.85546875" customWidth="1"/>
    <col min="15" max="24" width="7.85546875" style="13" customWidth="1"/>
    <col min="25" max="25" width="7.5703125" style="13" customWidth="1"/>
    <col min="26" max="26" width="7.28515625" style="13" customWidth="1"/>
    <col min="27" max="27" width="8.85546875" style="13" customWidth="1"/>
    <col min="28" max="28" width="9.140625" style="13" customWidth="1"/>
    <col min="29" max="29" width="7.7109375" style="13" customWidth="1"/>
    <col min="30" max="30" width="8" style="13" customWidth="1"/>
    <col min="31" max="31" width="7.140625" style="13" customWidth="1"/>
    <col min="32" max="32" width="7.5703125" style="13" customWidth="1"/>
    <col min="33" max="33" width="7.7109375" style="13" customWidth="1"/>
    <col min="34" max="34" width="8.42578125" style="13" customWidth="1"/>
    <col min="35" max="35" width="7" style="13" customWidth="1"/>
    <col min="36" max="36" width="7.140625" style="13" customWidth="1"/>
    <col min="37" max="37" width="9.140625" style="13" customWidth="1"/>
    <col min="38" max="38" width="7.140625" style="13" customWidth="1"/>
    <col min="39" max="39" width="6.7109375" style="13" customWidth="1"/>
    <col min="40" max="40" width="8" style="13" customWidth="1"/>
    <col min="41" max="41" width="10.7109375" customWidth="1"/>
    <col min="42" max="42" width="8.28515625" customWidth="1"/>
  </cols>
  <sheetData>
    <row r="1" spans="1:42" s="1" customFormat="1" hidden="1" x14ac:dyDescent="0.25">
      <c r="B1" s="20"/>
      <c r="C1" s="20"/>
      <c r="E1" s="15"/>
      <c r="G1" s="15"/>
      <c r="H1" s="2" t="s">
        <v>22</v>
      </c>
      <c r="I1" s="27"/>
      <c r="J1" s="17"/>
      <c r="K1" s="15"/>
      <c r="M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</row>
    <row r="2" spans="1:42" s="1" customFormat="1" x14ac:dyDescent="0.25">
      <c r="B2" s="20"/>
      <c r="C2" s="20"/>
      <c r="E2" s="15"/>
      <c r="G2" s="15"/>
      <c r="I2" s="15"/>
      <c r="J2" s="15"/>
      <c r="K2" s="15"/>
      <c r="M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349" t="s">
        <v>22</v>
      </c>
      <c r="AG2" s="349"/>
      <c r="AH2" s="349"/>
      <c r="AI2" s="349"/>
      <c r="AJ2" s="349"/>
      <c r="AK2" s="115"/>
      <c r="AL2" s="115"/>
      <c r="AM2" s="115"/>
      <c r="AN2" s="115"/>
    </row>
    <row r="3" spans="1:42" s="23" customFormat="1" ht="27.75" customHeight="1" x14ac:dyDescent="0.3">
      <c r="B3" s="342" t="s">
        <v>51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2"/>
      <c r="AF3" s="342"/>
      <c r="AG3" s="342"/>
      <c r="AH3" s="342"/>
      <c r="AI3" s="342"/>
      <c r="AJ3" s="342"/>
      <c r="AK3" s="114"/>
      <c r="AL3" s="114"/>
      <c r="AM3" s="114"/>
      <c r="AN3" s="114"/>
    </row>
    <row r="5" spans="1:42" s="3" customFormat="1" x14ac:dyDescent="0.25">
      <c r="B5" s="20"/>
      <c r="C5" s="20"/>
      <c r="E5" s="13"/>
      <c r="G5" s="13"/>
      <c r="I5" s="13"/>
      <c r="J5" s="13"/>
      <c r="K5" s="13"/>
      <c r="M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</row>
    <row r="6" spans="1:42" s="20" customFormat="1" ht="15" customHeight="1" x14ac:dyDescent="0.25">
      <c r="A6" s="343" t="s">
        <v>23</v>
      </c>
      <c r="B6" s="327" t="s">
        <v>35</v>
      </c>
      <c r="C6" s="346" t="s">
        <v>48</v>
      </c>
      <c r="D6" s="347"/>
      <c r="E6" s="347"/>
      <c r="F6" s="347"/>
      <c r="G6" s="347"/>
      <c r="H6" s="348"/>
      <c r="I6" s="346" t="s">
        <v>49</v>
      </c>
      <c r="J6" s="347"/>
      <c r="K6" s="347"/>
      <c r="L6" s="347"/>
      <c r="M6" s="347"/>
      <c r="N6" s="347"/>
      <c r="O6" s="347"/>
      <c r="P6" s="348"/>
      <c r="Q6" s="346" t="s">
        <v>100</v>
      </c>
      <c r="R6" s="347"/>
      <c r="S6" s="347"/>
      <c r="T6" s="347"/>
      <c r="U6" s="347"/>
      <c r="V6" s="347"/>
      <c r="W6" s="347"/>
      <c r="X6" s="348"/>
      <c r="Y6" s="346" t="s">
        <v>90</v>
      </c>
      <c r="Z6" s="347"/>
      <c r="AA6" s="347"/>
      <c r="AB6" s="347"/>
      <c r="AC6" s="347"/>
      <c r="AD6" s="348"/>
      <c r="AE6" s="350" t="s">
        <v>91</v>
      </c>
      <c r="AF6" s="350"/>
      <c r="AG6" s="350"/>
      <c r="AH6" s="350"/>
      <c r="AI6" s="350"/>
      <c r="AJ6" s="350"/>
      <c r="AK6" s="333" t="s">
        <v>192</v>
      </c>
      <c r="AL6" s="334"/>
      <c r="AM6" s="334"/>
      <c r="AN6" s="335"/>
      <c r="AO6" s="319" t="s">
        <v>171</v>
      </c>
      <c r="AP6" s="319"/>
    </row>
    <row r="7" spans="1:42" s="20" customFormat="1" ht="32.25" customHeight="1" x14ac:dyDescent="0.25">
      <c r="A7" s="344"/>
      <c r="B7" s="328"/>
      <c r="C7" s="333" t="s">
        <v>24</v>
      </c>
      <c r="D7" s="335"/>
      <c r="E7" s="341" t="s">
        <v>36</v>
      </c>
      <c r="F7" s="341"/>
      <c r="G7" s="341"/>
      <c r="H7" s="317"/>
      <c r="I7" s="333" t="s">
        <v>24</v>
      </c>
      <c r="J7" s="335"/>
      <c r="K7" s="333" t="s">
        <v>36</v>
      </c>
      <c r="L7" s="334"/>
      <c r="M7" s="334"/>
      <c r="N7" s="334"/>
      <c r="O7" s="334"/>
      <c r="P7" s="335"/>
      <c r="Q7" s="333" t="s">
        <v>24</v>
      </c>
      <c r="R7" s="335"/>
      <c r="S7" s="333" t="s">
        <v>36</v>
      </c>
      <c r="T7" s="334"/>
      <c r="U7" s="334"/>
      <c r="V7" s="334"/>
      <c r="W7" s="334"/>
      <c r="X7" s="335"/>
      <c r="Y7" s="333" t="s">
        <v>24</v>
      </c>
      <c r="Z7" s="335"/>
      <c r="AA7" s="341" t="s">
        <v>36</v>
      </c>
      <c r="AB7" s="341"/>
      <c r="AC7" s="341"/>
      <c r="AD7" s="317"/>
      <c r="AE7" s="319" t="s">
        <v>24</v>
      </c>
      <c r="AF7" s="319"/>
      <c r="AG7" s="319" t="s">
        <v>36</v>
      </c>
      <c r="AH7" s="319"/>
      <c r="AI7" s="319"/>
      <c r="AJ7" s="319"/>
      <c r="AK7" s="336"/>
      <c r="AL7" s="337"/>
      <c r="AM7" s="337"/>
      <c r="AN7" s="338"/>
      <c r="AO7" s="319"/>
      <c r="AP7" s="319"/>
    </row>
    <row r="8" spans="1:42" s="20" customFormat="1" ht="48" customHeight="1" x14ac:dyDescent="0.25">
      <c r="A8" s="344"/>
      <c r="B8" s="328"/>
      <c r="C8" s="339"/>
      <c r="D8" s="340"/>
      <c r="E8" s="316" t="s">
        <v>101</v>
      </c>
      <c r="F8" s="317"/>
      <c r="G8" s="333" t="s">
        <v>0</v>
      </c>
      <c r="H8" s="335"/>
      <c r="I8" s="339"/>
      <c r="J8" s="340"/>
      <c r="K8" s="316" t="s">
        <v>101</v>
      </c>
      <c r="L8" s="317"/>
      <c r="M8" s="333" t="s">
        <v>0</v>
      </c>
      <c r="N8" s="335"/>
      <c r="O8" s="316" t="s">
        <v>191</v>
      </c>
      <c r="P8" s="317"/>
      <c r="Q8" s="339"/>
      <c r="R8" s="340"/>
      <c r="S8" s="316" t="s">
        <v>101</v>
      </c>
      <c r="T8" s="317"/>
      <c r="U8" s="333" t="s">
        <v>0</v>
      </c>
      <c r="V8" s="335"/>
      <c r="W8" s="316" t="s">
        <v>191</v>
      </c>
      <c r="X8" s="317"/>
      <c r="Y8" s="339"/>
      <c r="Z8" s="340"/>
      <c r="AA8" s="316" t="s">
        <v>101</v>
      </c>
      <c r="AB8" s="317"/>
      <c r="AC8" s="333" t="s">
        <v>0</v>
      </c>
      <c r="AD8" s="335"/>
      <c r="AE8" s="319"/>
      <c r="AF8" s="319"/>
      <c r="AG8" s="319" t="s">
        <v>101</v>
      </c>
      <c r="AH8" s="319"/>
      <c r="AI8" s="319" t="s">
        <v>0</v>
      </c>
      <c r="AJ8" s="319"/>
      <c r="AK8" s="319" t="s">
        <v>1</v>
      </c>
      <c r="AL8" s="319"/>
      <c r="AM8" s="316" t="s">
        <v>101</v>
      </c>
      <c r="AN8" s="317"/>
      <c r="AO8" s="319"/>
      <c r="AP8" s="319"/>
    </row>
    <row r="9" spans="1:42" s="20" customFormat="1" ht="17.25" customHeight="1" x14ac:dyDescent="0.25">
      <c r="A9" s="345"/>
      <c r="B9" s="329"/>
      <c r="C9" s="122">
        <v>2022</v>
      </c>
      <c r="D9" s="122">
        <v>2023</v>
      </c>
      <c r="E9" s="122">
        <v>2022</v>
      </c>
      <c r="F9" s="122">
        <v>2023</v>
      </c>
      <c r="G9" s="122">
        <v>2022</v>
      </c>
      <c r="H9" s="122">
        <v>2023</v>
      </c>
      <c r="I9" s="122">
        <v>2022</v>
      </c>
      <c r="J9" s="122">
        <v>2023</v>
      </c>
      <c r="K9" s="122">
        <v>2022</v>
      </c>
      <c r="L9" s="122">
        <v>2023</v>
      </c>
      <c r="M9" s="122">
        <v>2022</v>
      </c>
      <c r="N9" s="122">
        <v>2023</v>
      </c>
      <c r="O9" s="122">
        <v>2022</v>
      </c>
      <c r="P9" s="122">
        <v>2023</v>
      </c>
      <c r="Q9" s="122">
        <v>2022</v>
      </c>
      <c r="R9" s="122">
        <v>2023</v>
      </c>
      <c r="S9" s="122">
        <v>2022</v>
      </c>
      <c r="T9" s="122">
        <v>2023</v>
      </c>
      <c r="U9" s="122">
        <v>2022</v>
      </c>
      <c r="V9" s="122">
        <v>2023</v>
      </c>
      <c r="W9" s="122">
        <v>2022</v>
      </c>
      <c r="X9" s="122">
        <v>2023</v>
      </c>
      <c r="Y9" s="122">
        <v>2022</v>
      </c>
      <c r="Z9" s="122">
        <v>2023</v>
      </c>
      <c r="AA9" s="122">
        <v>2022</v>
      </c>
      <c r="AB9" s="122">
        <v>2023</v>
      </c>
      <c r="AC9" s="122">
        <v>2022</v>
      </c>
      <c r="AD9" s="122">
        <v>2023</v>
      </c>
      <c r="AE9" s="122">
        <v>2022</v>
      </c>
      <c r="AF9" s="122">
        <v>2023</v>
      </c>
      <c r="AG9" s="122">
        <v>2022</v>
      </c>
      <c r="AH9" s="122">
        <v>2023</v>
      </c>
      <c r="AI9" s="122">
        <v>2022</v>
      </c>
      <c r="AJ9" s="122">
        <v>2023</v>
      </c>
      <c r="AK9" s="122">
        <v>2022</v>
      </c>
      <c r="AL9" s="122">
        <v>2023</v>
      </c>
      <c r="AM9" s="122">
        <v>2022</v>
      </c>
      <c r="AN9" s="122">
        <v>2023</v>
      </c>
      <c r="AO9" s="122">
        <v>2022</v>
      </c>
      <c r="AP9" s="122">
        <v>2023</v>
      </c>
    </row>
    <row r="10" spans="1:42" s="10" customFormat="1" ht="11.25" x14ac:dyDescent="0.2">
      <c r="A10" s="6">
        <v>1</v>
      </c>
      <c r="B10" s="4">
        <f>A10+1</f>
        <v>2</v>
      </c>
      <c r="C10" s="4">
        <f t="shared" ref="C10:N10" si="0">B10+1</f>
        <v>3</v>
      </c>
      <c r="D10" s="4">
        <f t="shared" si="0"/>
        <v>4</v>
      </c>
      <c r="E10" s="4">
        <f t="shared" si="0"/>
        <v>5</v>
      </c>
      <c r="F10" s="4">
        <f t="shared" si="0"/>
        <v>6</v>
      </c>
      <c r="G10" s="4">
        <f t="shared" si="0"/>
        <v>7</v>
      </c>
      <c r="H10" s="4">
        <f t="shared" si="0"/>
        <v>8</v>
      </c>
      <c r="I10" s="4">
        <f>H10+1</f>
        <v>9</v>
      </c>
      <c r="J10" s="4">
        <f t="shared" si="0"/>
        <v>10</v>
      </c>
      <c r="K10" s="4">
        <f t="shared" si="0"/>
        <v>11</v>
      </c>
      <c r="L10" s="4">
        <f t="shared" si="0"/>
        <v>12</v>
      </c>
      <c r="M10" s="4">
        <f t="shared" si="0"/>
        <v>13</v>
      </c>
      <c r="N10" s="4">
        <f t="shared" si="0"/>
        <v>14</v>
      </c>
      <c r="O10" s="4">
        <f t="shared" ref="O10" si="1">N10+1</f>
        <v>15</v>
      </c>
      <c r="P10" s="4">
        <f t="shared" ref="P10" si="2">O10+1</f>
        <v>16</v>
      </c>
      <c r="Q10" s="4">
        <f t="shared" ref="Q10" si="3">P10+1</f>
        <v>17</v>
      </c>
      <c r="R10" s="4">
        <f t="shared" ref="R10" si="4">Q10+1</f>
        <v>18</v>
      </c>
      <c r="S10" s="4">
        <f t="shared" ref="S10" si="5">R10+1</f>
        <v>19</v>
      </c>
      <c r="T10" s="4">
        <f t="shared" ref="T10" si="6">S10+1</f>
        <v>20</v>
      </c>
      <c r="U10" s="4">
        <f t="shared" ref="U10" si="7">T10+1</f>
        <v>21</v>
      </c>
      <c r="V10" s="4">
        <f t="shared" ref="V10" si="8">U10+1</f>
        <v>22</v>
      </c>
      <c r="W10" s="4">
        <f t="shared" ref="W10" si="9">V10+1</f>
        <v>23</v>
      </c>
      <c r="X10" s="4">
        <f t="shared" ref="X10" si="10">W10+1</f>
        <v>24</v>
      </c>
      <c r="Y10" s="4">
        <f t="shared" ref="Y10" si="11">X10+1</f>
        <v>25</v>
      </c>
      <c r="Z10" s="4">
        <f t="shared" ref="Z10" si="12">Y10+1</f>
        <v>26</v>
      </c>
      <c r="AA10" s="4">
        <f t="shared" ref="AA10" si="13">Z10+1</f>
        <v>27</v>
      </c>
      <c r="AB10" s="4">
        <f t="shared" ref="AB10" si="14">AA10+1</f>
        <v>28</v>
      </c>
      <c r="AC10" s="4">
        <f t="shared" ref="AC10" si="15">AB10+1</f>
        <v>29</v>
      </c>
      <c r="AD10" s="4">
        <f t="shared" ref="AD10" si="16">AC10+1</f>
        <v>30</v>
      </c>
      <c r="AE10" s="4">
        <f t="shared" ref="AE10" si="17">AD10+1</f>
        <v>31</v>
      </c>
      <c r="AF10" s="4">
        <f t="shared" ref="AF10" si="18">AE10+1</f>
        <v>32</v>
      </c>
      <c r="AG10" s="4">
        <f t="shared" ref="AG10" si="19">AF10+1</f>
        <v>33</v>
      </c>
      <c r="AH10" s="4">
        <f t="shared" ref="AH10" si="20">AG10+1</f>
        <v>34</v>
      </c>
      <c r="AI10" s="4">
        <f t="shared" ref="AI10" si="21">AH10+1</f>
        <v>35</v>
      </c>
      <c r="AJ10" s="4">
        <f t="shared" ref="AJ10" si="22">AI10+1</f>
        <v>36</v>
      </c>
      <c r="AK10" s="4">
        <f t="shared" ref="AK10" si="23">AJ10+1</f>
        <v>37</v>
      </c>
      <c r="AL10" s="4">
        <f t="shared" ref="AL10" si="24">AK10+1</f>
        <v>38</v>
      </c>
      <c r="AM10" s="4">
        <f t="shared" ref="AM10" si="25">AL10+1</f>
        <v>39</v>
      </c>
      <c r="AN10" s="4">
        <f t="shared" ref="AN10" si="26">AM10+1</f>
        <v>40</v>
      </c>
      <c r="AO10" s="4">
        <f t="shared" ref="AO10" si="27">AN10+1</f>
        <v>41</v>
      </c>
      <c r="AP10" s="4">
        <f t="shared" ref="AP10" si="28">AO10+1</f>
        <v>42</v>
      </c>
    </row>
    <row r="11" spans="1:42" s="18" customFormat="1" ht="21.75" customHeight="1" x14ac:dyDescent="0.2">
      <c r="A11" s="150">
        <v>1</v>
      </c>
      <c r="B11" s="206" t="s">
        <v>194</v>
      </c>
      <c r="C11" s="42">
        <v>49</v>
      </c>
      <c r="D11" s="244">
        <v>49</v>
      </c>
      <c r="E11" s="244">
        <v>2</v>
      </c>
      <c r="F11" s="244"/>
      <c r="G11" s="244">
        <v>34</v>
      </c>
      <c r="H11" s="244">
        <v>37</v>
      </c>
      <c r="I11" s="244">
        <v>27</v>
      </c>
      <c r="J11" s="42">
        <v>28</v>
      </c>
      <c r="K11" s="42">
        <v>3</v>
      </c>
      <c r="L11" s="42">
        <v>1</v>
      </c>
      <c r="M11" s="42">
        <v>18</v>
      </c>
      <c r="N11" s="244">
        <v>18</v>
      </c>
      <c r="O11" s="244">
        <v>13</v>
      </c>
      <c r="P11" s="244">
        <v>14</v>
      </c>
      <c r="Q11" s="244"/>
      <c r="R11" s="42"/>
      <c r="S11" s="42"/>
      <c r="T11" s="42"/>
      <c r="U11" s="42"/>
      <c r="V11" s="42"/>
      <c r="W11" s="42"/>
      <c r="X11" s="42"/>
      <c r="Y11" s="42">
        <v>21</v>
      </c>
      <c r="Z11" s="42">
        <v>21</v>
      </c>
      <c r="AA11" s="42">
        <v>2</v>
      </c>
      <c r="AB11" s="42"/>
      <c r="AC11" s="42">
        <v>16</v>
      </c>
      <c r="AD11" s="42">
        <v>16</v>
      </c>
      <c r="AE11" s="42">
        <v>21</v>
      </c>
      <c r="AF11" s="42">
        <v>22</v>
      </c>
      <c r="AG11" s="42">
        <v>2</v>
      </c>
      <c r="AH11" s="42">
        <v>1</v>
      </c>
      <c r="AI11" s="42">
        <v>16</v>
      </c>
      <c r="AJ11" s="42">
        <v>16</v>
      </c>
      <c r="AK11" s="42">
        <v>2</v>
      </c>
      <c r="AL11" s="42">
        <v>2</v>
      </c>
      <c r="AM11" s="42"/>
      <c r="AN11" s="42"/>
      <c r="AO11" s="244"/>
      <c r="AP11" s="108"/>
    </row>
    <row r="12" spans="1:42" ht="30" x14ac:dyDescent="0.25">
      <c r="A12" s="40">
        <f>A11+1</f>
        <v>2</v>
      </c>
      <c r="B12" s="204" t="s">
        <v>196</v>
      </c>
      <c r="C12" s="184">
        <v>84</v>
      </c>
      <c r="D12" s="41">
        <v>88</v>
      </c>
      <c r="E12" s="41">
        <v>1</v>
      </c>
      <c r="F12" s="41">
        <v>5</v>
      </c>
      <c r="G12" s="41">
        <v>74</v>
      </c>
      <c r="H12" s="41">
        <v>75</v>
      </c>
      <c r="I12" s="41">
        <v>40</v>
      </c>
      <c r="J12" s="184">
        <v>39</v>
      </c>
      <c r="K12" s="184"/>
      <c r="L12" s="184">
        <v>1</v>
      </c>
      <c r="M12" s="184">
        <v>30</v>
      </c>
      <c r="N12" s="41">
        <v>31</v>
      </c>
      <c r="O12" s="41">
        <v>25</v>
      </c>
      <c r="P12" s="41">
        <v>25</v>
      </c>
      <c r="Q12" s="41">
        <v>35</v>
      </c>
      <c r="R12" s="184">
        <v>33</v>
      </c>
      <c r="S12" s="184"/>
      <c r="T12" s="184"/>
      <c r="U12" s="184">
        <v>27</v>
      </c>
      <c r="V12" s="184">
        <v>28</v>
      </c>
      <c r="W12" s="184">
        <v>25</v>
      </c>
      <c r="X12" s="184">
        <v>25</v>
      </c>
      <c r="Y12" s="184"/>
      <c r="Z12" s="184"/>
      <c r="AA12" s="184"/>
      <c r="AB12" s="184"/>
      <c r="AC12" s="184"/>
      <c r="AD12" s="184"/>
      <c r="AE12" s="184">
        <v>54</v>
      </c>
      <c r="AF12" s="184">
        <v>53</v>
      </c>
      <c r="AG12" s="184">
        <v>1</v>
      </c>
      <c r="AH12" s="184">
        <v>1</v>
      </c>
      <c r="AI12" s="184">
        <v>46</v>
      </c>
      <c r="AJ12" s="184">
        <v>46</v>
      </c>
      <c r="AK12" s="184">
        <v>5</v>
      </c>
      <c r="AL12" s="184">
        <v>7</v>
      </c>
      <c r="AM12" s="184"/>
      <c r="AN12" s="184">
        <v>2</v>
      </c>
      <c r="AO12" s="41"/>
      <c r="AP12" s="154"/>
    </row>
    <row r="13" spans="1:42" ht="30" x14ac:dyDescent="0.25">
      <c r="A13" s="40">
        <f t="shared" ref="A13:A23" si="29">A12+1</f>
        <v>3</v>
      </c>
      <c r="B13" s="179" t="s">
        <v>197</v>
      </c>
      <c r="C13" s="42">
        <v>36</v>
      </c>
      <c r="D13" s="171">
        <v>36</v>
      </c>
      <c r="E13" s="171"/>
      <c r="F13" s="171">
        <v>2</v>
      </c>
      <c r="G13" s="171">
        <v>20</v>
      </c>
      <c r="H13" s="171">
        <v>18</v>
      </c>
      <c r="I13" s="171">
        <v>10</v>
      </c>
      <c r="J13" s="42">
        <v>11</v>
      </c>
      <c r="K13" s="42">
        <v>6</v>
      </c>
      <c r="L13" s="42">
        <v>1</v>
      </c>
      <c r="M13" s="42"/>
      <c r="N13" s="171">
        <v>6</v>
      </c>
      <c r="O13" s="171"/>
      <c r="P13" s="171"/>
      <c r="Q13" s="171"/>
      <c r="R13" s="42"/>
      <c r="S13" s="42"/>
      <c r="T13" s="42"/>
      <c r="U13" s="42"/>
      <c r="V13" s="42"/>
      <c r="W13" s="42"/>
      <c r="X13" s="42"/>
      <c r="Y13" s="184">
        <v>12</v>
      </c>
      <c r="Z13" s="42">
        <v>12</v>
      </c>
      <c r="AA13" s="42"/>
      <c r="AB13" s="42"/>
      <c r="AC13" s="42">
        <v>8</v>
      </c>
      <c r="AD13" s="42">
        <v>9</v>
      </c>
      <c r="AE13" s="42">
        <v>10</v>
      </c>
      <c r="AF13" s="42"/>
      <c r="AG13" s="42"/>
      <c r="AH13" s="42"/>
      <c r="AI13" s="42">
        <v>5</v>
      </c>
      <c r="AJ13" s="42">
        <v>9</v>
      </c>
      <c r="AK13" s="42">
        <v>3</v>
      </c>
      <c r="AL13" s="42">
        <v>3</v>
      </c>
      <c r="AM13" s="42"/>
      <c r="AN13" s="42"/>
      <c r="AO13" s="171"/>
      <c r="AP13" s="154"/>
    </row>
    <row r="14" spans="1:42" ht="30" x14ac:dyDescent="0.25">
      <c r="A14" s="40">
        <f t="shared" si="29"/>
        <v>4</v>
      </c>
      <c r="B14" s="179" t="s">
        <v>198</v>
      </c>
      <c r="C14" s="42">
        <v>53</v>
      </c>
      <c r="D14" s="137">
        <v>53</v>
      </c>
      <c r="E14" s="137"/>
      <c r="F14" s="137"/>
      <c r="G14" s="137">
        <v>38</v>
      </c>
      <c r="H14" s="137">
        <v>38</v>
      </c>
      <c r="I14" s="143">
        <v>23</v>
      </c>
      <c r="J14" s="42">
        <v>23</v>
      </c>
      <c r="K14" s="42"/>
      <c r="L14" s="42"/>
      <c r="M14" s="42">
        <v>14</v>
      </c>
      <c r="N14" s="137">
        <v>15</v>
      </c>
      <c r="O14" s="137">
        <v>8</v>
      </c>
      <c r="P14" s="137">
        <v>14</v>
      </c>
      <c r="Q14" s="137">
        <v>8</v>
      </c>
      <c r="R14" s="42">
        <v>8</v>
      </c>
      <c r="S14" s="42"/>
      <c r="T14" s="42"/>
      <c r="U14" s="42"/>
      <c r="V14" s="42"/>
      <c r="W14" s="42"/>
      <c r="X14" s="42">
        <v>2</v>
      </c>
      <c r="Y14" s="187">
        <v>35</v>
      </c>
      <c r="Z14" s="42">
        <v>35</v>
      </c>
      <c r="AA14" s="42">
        <v>3</v>
      </c>
      <c r="AB14" s="42"/>
      <c r="AC14" s="187">
        <v>22</v>
      </c>
      <c r="AD14" s="42">
        <v>22</v>
      </c>
      <c r="AE14" s="187">
        <v>31</v>
      </c>
      <c r="AF14" s="42">
        <v>32</v>
      </c>
      <c r="AG14" s="42"/>
      <c r="AH14" s="42">
        <v>1</v>
      </c>
      <c r="AI14" s="187">
        <v>24</v>
      </c>
      <c r="AJ14" s="42">
        <v>24</v>
      </c>
      <c r="AK14" s="42">
        <v>14</v>
      </c>
      <c r="AL14" s="42">
        <v>14</v>
      </c>
      <c r="AM14" s="42"/>
      <c r="AN14" s="42"/>
      <c r="AO14" s="137"/>
      <c r="AP14" s="154"/>
    </row>
    <row r="15" spans="1:42" x14ac:dyDescent="0.25">
      <c r="A15" s="40">
        <f t="shared" si="29"/>
        <v>5</v>
      </c>
      <c r="B15" s="178" t="s">
        <v>199</v>
      </c>
      <c r="C15" s="42">
        <v>47</v>
      </c>
      <c r="D15" s="263">
        <v>49</v>
      </c>
      <c r="E15" s="263"/>
      <c r="F15" s="263">
        <v>2</v>
      </c>
      <c r="G15" s="263">
        <v>41</v>
      </c>
      <c r="H15" s="263">
        <v>41</v>
      </c>
      <c r="I15" s="263">
        <v>39</v>
      </c>
      <c r="J15" s="42">
        <v>37</v>
      </c>
      <c r="K15" s="42"/>
      <c r="L15" s="42"/>
      <c r="M15" s="42">
        <v>31</v>
      </c>
      <c r="N15" s="263">
        <v>31</v>
      </c>
      <c r="O15" s="263">
        <v>22</v>
      </c>
      <c r="P15" s="263">
        <v>22</v>
      </c>
      <c r="Q15" s="263"/>
      <c r="R15" s="42"/>
      <c r="S15" s="42"/>
      <c r="T15" s="42"/>
      <c r="U15" s="42"/>
      <c r="V15" s="42"/>
      <c r="W15" s="42"/>
      <c r="X15" s="42"/>
      <c r="Y15" s="42"/>
      <c r="Z15" s="42">
        <v>9</v>
      </c>
      <c r="AA15" s="42"/>
      <c r="AB15" s="42">
        <v>9</v>
      </c>
      <c r="AC15" s="42"/>
      <c r="AD15" s="42"/>
      <c r="AE15" s="42">
        <v>42</v>
      </c>
      <c r="AF15" s="42">
        <v>44</v>
      </c>
      <c r="AG15" s="42"/>
      <c r="AH15" s="42">
        <v>2</v>
      </c>
      <c r="AI15" s="42">
        <v>34</v>
      </c>
      <c r="AJ15" s="42">
        <v>34</v>
      </c>
      <c r="AK15" s="42">
        <v>1</v>
      </c>
      <c r="AL15" s="42">
        <v>1</v>
      </c>
      <c r="AM15" s="42"/>
      <c r="AN15" s="42"/>
      <c r="AO15" s="263"/>
      <c r="AP15" s="263"/>
    </row>
    <row r="16" spans="1:42" ht="30" x14ac:dyDescent="0.25">
      <c r="A16" s="40">
        <f t="shared" si="29"/>
        <v>6</v>
      </c>
      <c r="B16" s="179" t="s">
        <v>200</v>
      </c>
      <c r="C16" s="238">
        <v>53</v>
      </c>
      <c r="D16" s="236">
        <v>51</v>
      </c>
      <c r="E16" s="236">
        <v>3</v>
      </c>
      <c r="F16" s="236">
        <v>7</v>
      </c>
      <c r="G16" s="236">
        <v>33</v>
      </c>
      <c r="H16" s="236">
        <v>26</v>
      </c>
      <c r="I16" s="236">
        <v>36</v>
      </c>
      <c r="J16" s="238">
        <v>35</v>
      </c>
      <c r="K16" s="238">
        <v>2</v>
      </c>
      <c r="L16" s="238">
        <v>2</v>
      </c>
      <c r="M16" s="238"/>
      <c r="N16" s="236"/>
      <c r="O16" s="236"/>
      <c r="P16" s="236"/>
      <c r="Q16" s="236">
        <v>3</v>
      </c>
      <c r="R16" s="238">
        <v>3</v>
      </c>
      <c r="S16" s="238"/>
      <c r="T16" s="238"/>
      <c r="U16" s="238"/>
      <c r="V16" s="238"/>
      <c r="W16" s="238"/>
      <c r="X16" s="238"/>
      <c r="Y16" s="238">
        <v>41</v>
      </c>
      <c r="Z16" s="238">
        <v>46</v>
      </c>
      <c r="AA16" s="238">
        <v>6</v>
      </c>
      <c r="AB16" s="238">
        <v>7</v>
      </c>
      <c r="AC16" s="238"/>
      <c r="AD16" s="238"/>
      <c r="AE16" s="238">
        <v>46</v>
      </c>
      <c r="AF16" s="238">
        <v>48</v>
      </c>
      <c r="AG16" s="238"/>
      <c r="AH16" s="238">
        <v>2</v>
      </c>
      <c r="AI16" s="238">
        <v>1</v>
      </c>
      <c r="AJ16" s="238">
        <v>1</v>
      </c>
      <c r="AK16" s="238"/>
      <c r="AL16" s="238"/>
      <c r="AM16" s="238"/>
      <c r="AN16" s="238"/>
      <c r="AO16" s="236"/>
      <c r="AP16" s="236"/>
    </row>
    <row r="17" spans="1:42" ht="30" x14ac:dyDescent="0.25">
      <c r="A17" s="40">
        <f t="shared" si="29"/>
        <v>7</v>
      </c>
      <c r="B17" s="179" t="s">
        <v>201</v>
      </c>
      <c r="C17" s="42">
        <v>31</v>
      </c>
      <c r="D17" s="137">
        <v>31</v>
      </c>
      <c r="E17" s="137"/>
      <c r="F17" s="137"/>
      <c r="G17" s="137">
        <v>5</v>
      </c>
      <c r="H17" s="137">
        <v>6</v>
      </c>
      <c r="I17" s="137">
        <v>13</v>
      </c>
      <c r="J17" s="42">
        <v>13</v>
      </c>
      <c r="K17" s="42"/>
      <c r="L17" s="42"/>
      <c r="M17" s="42"/>
      <c r="N17" s="137"/>
      <c r="O17" s="137">
        <v>6</v>
      </c>
      <c r="P17" s="137">
        <v>6</v>
      </c>
      <c r="Q17" s="137"/>
      <c r="R17" s="42"/>
      <c r="S17" s="42"/>
      <c r="T17" s="42"/>
      <c r="U17" s="42"/>
      <c r="V17" s="42"/>
      <c r="W17" s="42"/>
      <c r="X17" s="42"/>
      <c r="Y17" s="42">
        <v>17</v>
      </c>
      <c r="Z17" s="42">
        <v>17</v>
      </c>
      <c r="AA17" s="42"/>
      <c r="AB17" s="42"/>
      <c r="AC17" s="42"/>
      <c r="AD17" s="42"/>
      <c r="AE17" s="42">
        <v>13</v>
      </c>
      <c r="AF17" s="42">
        <v>13</v>
      </c>
      <c r="AG17" s="42"/>
      <c r="AH17" s="42"/>
      <c r="AI17" s="42">
        <v>2</v>
      </c>
      <c r="AJ17" s="42"/>
      <c r="AK17" s="42">
        <v>1</v>
      </c>
      <c r="AL17" s="42">
        <v>1</v>
      </c>
      <c r="AM17" s="42"/>
      <c r="AN17" s="42"/>
      <c r="AO17" s="137"/>
      <c r="AP17" s="154"/>
    </row>
    <row r="18" spans="1:42" ht="30" x14ac:dyDescent="0.25">
      <c r="A18" s="40">
        <f t="shared" si="29"/>
        <v>8</v>
      </c>
      <c r="B18" s="179" t="s">
        <v>202</v>
      </c>
      <c r="C18" s="42">
        <v>17</v>
      </c>
      <c r="D18" s="137">
        <v>19</v>
      </c>
      <c r="E18" s="137"/>
      <c r="F18" s="137">
        <v>2</v>
      </c>
      <c r="G18" s="137">
        <v>10</v>
      </c>
      <c r="H18" s="137">
        <v>11</v>
      </c>
      <c r="I18" s="137">
        <v>14</v>
      </c>
      <c r="J18" s="42">
        <v>14</v>
      </c>
      <c r="K18" s="42"/>
      <c r="L18" s="42"/>
      <c r="M18" s="42">
        <v>11</v>
      </c>
      <c r="N18" s="137">
        <v>11</v>
      </c>
      <c r="O18" s="143">
        <v>6</v>
      </c>
      <c r="P18" s="143">
        <v>6</v>
      </c>
      <c r="Q18" s="137">
        <v>1</v>
      </c>
      <c r="R18" s="42">
        <v>1</v>
      </c>
      <c r="S18" s="42"/>
      <c r="T18" s="42"/>
      <c r="U18" s="42">
        <v>1</v>
      </c>
      <c r="V18" s="42">
        <v>1</v>
      </c>
      <c r="W18" s="42"/>
      <c r="X18" s="42"/>
      <c r="Y18" s="42">
        <v>1</v>
      </c>
      <c r="Z18" s="42">
        <v>1</v>
      </c>
      <c r="AA18" s="42"/>
      <c r="AB18" s="42"/>
      <c r="AC18" s="42">
        <v>1</v>
      </c>
      <c r="AD18" s="42">
        <v>1</v>
      </c>
      <c r="AE18" s="42">
        <v>12</v>
      </c>
      <c r="AF18" s="42">
        <v>14</v>
      </c>
      <c r="AG18" s="42"/>
      <c r="AH18" s="42">
        <v>2</v>
      </c>
      <c r="AI18" s="42">
        <v>9</v>
      </c>
      <c r="AJ18" s="42">
        <v>9</v>
      </c>
      <c r="AK18" s="42">
        <v>1</v>
      </c>
      <c r="AL18" s="42">
        <v>1</v>
      </c>
      <c r="AM18" s="42"/>
      <c r="AN18" s="42"/>
      <c r="AO18" s="137"/>
      <c r="AP18" s="154"/>
    </row>
    <row r="19" spans="1:42" ht="30" x14ac:dyDescent="0.25">
      <c r="A19" s="40">
        <f t="shared" si="29"/>
        <v>9</v>
      </c>
      <c r="B19" s="179" t="s">
        <v>203</v>
      </c>
      <c r="C19" s="42">
        <v>22</v>
      </c>
      <c r="D19" s="137">
        <v>23</v>
      </c>
      <c r="E19" s="137">
        <v>1</v>
      </c>
      <c r="F19" s="137">
        <v>1</v>
      </c>
      <c r="G19" s="137">
        <v>13</v>
      </c>
      <c r="H19" s="137">
        <v>13</v>
      </c>
      <c r="I19" s="137">
        <v>4</v>
      </c>
      <c r="J19" s="42">
        <v>4</v>
      </c>
      <c r="K19" s="42">
        <v>1</v>
      </c>
      <c r="L19" s="42"/>
      <c r="M19" s="42"/>
      <c r="N19" s="137">
        <v>1</v>
      </c>
      <c r="O19" s="137"/>
      <c r="P19" s="137"/>
      <c r="Q19" s="137"/>
      <c r="R19" s="42"/>
      <c r="S19" s="42"/>
      <c r="T19" s="42"/>
      <c r="U19" s="42"/>
      <c r="V19" s="42"/>
      <c r="W19" s="42"/>
      <c r="X19" s="42"/>
      <c r="Y19" s="42">
        <v>17</v>
      </c>
      <c r="Z19" s="42">
        <v>20</v>
      </c>
      <c r="AA19" s="42">
        <v>1</v>
      </c>
      <c r="AB19" s="42">
        <v>3</v>
      </c>
      <c r="AC19" s="42">
        <v>3</v>
      </c>
      <c r="AD19" s="42">
        <v>10</v>
      </c>
      <c r="AE19" s="42">
        <v>14</v>
      </c>
      <c r="AF19" s="42">
        <v>14</v>
      </c>
      <c r="AG19" s="42">
        <v>2</v>
      </c>
      <c r="AH19" s="42"/>
      <c r="AI19" s="42">
        <v>2</v>
      </c>
      <c r="AJ19" s="42">
        <v>3</v>
      </c>
      <c r="AK19" s="42"/>
      <c r="AL19" s="42"/>
      <c r="AM19" s="42"/>
      <c r="AN19" s="42"/>
      <c r="AO19" s="137"/>
      <c r="AP19" s="154"/>
    </row>
    <row r="20" spans="1:42" ht="30" x14ac:dyDescent="0.25">
      <c r="A20" s="40">
        <f t="shared" si="29"/>
        <v>10</v>
      </c>
      <c r="B20" s="179" t="s">
        <v>204</v>
      </c>
      <c r="C20" s="42">
        <v>23</v>
      </c>
      <c r="D20" s="137">
        <v>24</v>
      </c>
      <c r="E20" s="137"/>
      <c r="F20" s="137">
        <v>1</v>
      </c>
      <c r="G20" s="137">
        <v>20</v>
      </c>
      <c r="H20" s="137">
        <v>20</v>
      </c>
      <c r="I20" s="137">
        <v>9</v>
      </c>
      <c r="J20" s="42">
        <v>9</v>
      </c>
      <c r="K20" s="42">
        <v>1</v>
      </c>
      <c r="L20" s="42"/>
      <c r="M20" s="42">
        <v>7</v>
      </c>
      <c r="N20" s="137">
        <v>7</v>
      </c>
      <c r="O20" s="137"/>
      <c r="P20" s="137"/>
      <c r="Q20" s="137"/>
      <c r="R20" s="42"/>
      <c r="S20" s="42"/>
      <c r="T20" s="42"/>
      <c r="U20" s="42"/>
      <c r="V20" s="42"/>
      <c r="W20" s="42"/>
      <c r="X20" s="42"/>
      <c r="Y20" s="42"/>
      <c r="Z20" s="42">
        <v>1</v>
      </c>
      <c r="AA20" s="42"/>
      <c r="AB20" s="42">
        <v>1</v>
      </c>
      <c r="AC20" s="42"/>
      <c r="AD20" s="42"/>
      <c r="AE20" s="44">
        <v>10</v>
      </c>
      <c r="AF20" s="44">
        <v>12</v>
      </c>
      <c r="AG20" s="44">
        <v>1</v>
      </c>
      <c r="AH20" s="44">
        <v>2</v>
      </c>
      <c r="AI20" s="44">
        <v>7</v>
      </c>
      <c r="AJ20" s="44">
        <v>7</v>
      </c>
      <c r="AK20" s="42"/>
      <c r="AL20" s="42"/>
      <c r="AM20" s="42"/>
      <c r="AN20" s="42"/>
      <c r="AO20" s="154"/>
      <c r="AP20" s="154"/>
    </row>
    <row r="21" spans="1:42" ht="30" x14ac:dyDescent="0.25">
      <c r="A21" s="40">
        <f t="shared" si="29"/>
        <v>11</v>
      </c>
      <c r="B21" s="179" t="s">
        <v>205</v>
      </c>
      <c r="C21" s="42">
        <v>23</v>
      </c>
      <c r="D21" s="237">
        <v>23</v>
      </c>
      <c r="E21" s="237"/>
      <c r="F21" s="237"/>
      <c r="G21" s="237">
        <v>21</v>
      </c>
      <c r="H21" s="237">
        <v>21</v>
      </c>
      <c r="I21" s="237">
        <v>9</v>
      </c>
      <c r="J21" s="42">
        <v>8</v>
      </c>
      <c r="K21" s="42">
        <v>1</v>
      </c>
      <c r="L21" s="42"/>
      <c r="M21" s="42">
        <v>5</v>
      </c>
      <c r="N21" s="237">
        <v>5</v>
      </c>
      <c r="O21" s="237">
        <v>6</v>
      </c>
      <c r="P21" s="237">
        <v>5</v>
      </c>
      <c r="Q21" s="237">
        <v>2</v>
      </c>
      <c r="R21" s="42">
        <v>2</v>
      </c>
      <c r="S21" s="42"/>
      <c r="T21" s="42"/>
      <c r="U21" s="42"/>
      <c r="V21" s="42"/>
      <c r="W21" s="42">
        <v>1</v>
      </c>
      <c r="X21" s="42">
        <v>1</v>
      </c>
      <c r="Y21" s="42">
        <v>1</v>
      </c>
      <c r="Z21" s="42">
        <v>1</v>
      </c>
      <c r="AA21" s="42"/>
      <c r="AB21" s="42"/>
      <c r="AC21" s="42">
        <v>1</v>
      </c>
      <c r="AD21" s="42">
        <v>1</v>
      </c>
      <c r="AE21" s="42">
        <v>4</v>
      </c>
      <c r="AF21" s="42">
        <v>4</v>
      </c>
      <c r="AG21" s="42"/>
      <c r="AH21" s="42"/>
      <c r="AI21" s="42">
        <v>3</v>
      </c>
      <c r="AJ21" s="42">
        <v>3</v>
      </c>
      <c r="AK21" s="42">
        <v>1</v>
      </c>
      <c r="AL21" s="42">
        <v>1</v>
      </c>
      <c r="AM21" s="42"/>
      <c r="AN21" s="42"/>
      <c r="AO21" s="237"/>
      <c r="AP21" s="237"/>
    </row>
    <row r="22" spans="1:42" ht="30" x14ac:dyDescent="0.25">
      <c r="A22" s="40">
        <f t="shared" si="29"/>
        <v>12</v>
      </c>
      <c r="B22" s="179" t="s">
        <v>206</v>
      </c>
      <c r="C22" s="42">
        <v>20</v>
      </c>
      <c r="D22" s="271">
        <v>20</v>
      </c>
      <c r="E22" s="271"/>
      <c r="F22" s="271"/>
      <c r="G22" s="271">
        <v>10</v>
      </c>
      <c r="H22" s="271">
        <v>10</v>
      </c>
      <c r="I22" s="271">
        <v>11</v>
      </c>
      <c r="J22" s="42">
        <v>11</v>
      </c>
      <c r="K22" s="42">
        <v>3</v>
      </c>
      <c r="L22" s="42"/>
      <c r="M22" s="42">
        <v>3</v>
      </c>
      <c r="N22" s="271">
        <v>3</v>
      </c>
      <c r="O22" s="271"/>
      <c r="P22" s="271"/>
      <c r="Q22" s="271">
        <v>6</v>
      </c>
      <c r="R22" s="42">
        <v>6</v>
      </c>
      <c r="S22" s="42"/>
      <c r="T22" s="42"/>
      <c r="U22" s="42"/>
      <c r="V22" s="42"/>
      <c r="W22" s="42"/>
      <c r="X22" s="42"/>
      <c r="Y22" s="42">
        <v>4</v>
      </c>
      <c r="Z22" s="42">
        <v>4</v>
      </c>
      <c r="AA22" s="42"/>
      <c r="AB22" s="42"/>
      <c r="AC22" s="42">
        <v>4</v>
      </c>
      <c r="AD22" s="42">
        <v>4</v>
      </c>
      <c r="AE22" s="42">
        <v>15</v>
      </c>
      <c r="AF22" s="42">
        <v>15</v>
      </c>
      <c r="AG22" s="42"/>
      <c r="AH22" s="42"/>
      <c r="AI22" s="42">
        <v>9</v>
      </c>
      <c r="AJ22" s="42">
        <v>9</v>
      </c>
      <c r="AK22" s="42">
        <v>1</v>
      </c>
      <c r="AL22" s="42">
        <v>1</v>
      </c>
      <c r="AM22" s="42"/>
      <c r="AN22" s="42"/>
      <c r="AO22" s="271"/>
      <c r="AP22" s="154"/>
    </row>
    <row r="23" spans="1:42" ht="30" x14ac:dyDescent="0.25">
      <c r="A23" s="40">
        <f t="shared" si="29"/>
        <v>13</v>
      </c>
      <c r="B23" s="179" t="s">
        <v>207</v>
      </c>
      <c r="C23" s="42">
        <v>10</v>
      </c>
      <c r="D23" s="137">
        <v>10</v>
      </c>
      <c r="E23" s="137"/>
      <c r="F23" s="137"/>
      <c r="G23" s="137">
        <v>10</v>
      </c>
      <c r="H23" s="137">
        <v>10</v>
      </c>
      <c r="I23" s="137">
        <v>3</v>
      </c>
      <c r="J23" s="42">
        <v>3</v>
      </c>
      <c r="K23" s="42"/>
      <c r="L23" s="42"/>
      <c r="M23" s="42">
        <v>3</v>
      </c>
      <c r="N23" s="137">
        <v>3</v>
      </c>
      <c r="O23" s="137"/>
      <c r="P23" s="137"/>
      <c r="Q23" s="137"/>
      <c r="R23" s="42"/>
      <c r="S23" s="42"/>
      <c r="T23" s="42"/>
      <c r="U23" s="42"/>
      <c r="V23" s="42"/>
      <c r="W23" s="42"/>
      <c r="X23" s="42"/>
      <c r="Y23" s="42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</row>
    <row r="24" spans="1:42" x14ac:dyDescent="0.25">
      <c r="A24" s="149"/>
      <c r="B24" s="148" t="s">
        <v>208</v>
      </c>
      <c r="C24" s="153">
        <f>SUM(C11:C23)</f>
        <v>468</v>
      </c>
      <c r="D24" s="153">
        <f t="shared" ref="D24:AP24" si="30">SUM(D11:D23)</f>
        <v>476</v>
      </c>
      <c r="E24" s="153">
        <f t="shared" si="30"/>
        <v>7</v>
      </c>
      <c r="F24" s="153">
        <f t="shared" si="30"/>
        <v>20</v>
      </c>
      <c r="G24" s="153">
        <f t="shared" si="30"/>
        <v>329</v>
      </c>
      <c r="H24" s="153">
        <f t="shared" si="30"/>
        <v>326</v>
      </c>
      <c r="I24" s="153">
        <f t="shared" si="30"/>
        <v>238</v>
      </c>
      <c r="J24" s="153">
        <f t="shared" si="30"/>
        <v>235</v>
      </c>
      <c r="K24" s="153">
        <f t="shared" si="30"/>
        <v>17</v>
      </c>
      <c r="L24" s="153">
        <f t="shared" si="30"/>
        <v>5</v>
      </c>
      <c r="M24" s="153">
        <f t="shared" si="30"/>
        <v>122</v>
      </c>
      <c r="N24" s="153">
        <f t="shared" si="30"/>
        <v>131</v>
      </c>
      <c r="O24" s="153">
        <f t="shared" si="30"/>
        <v>86</v>
      </c>
      <c r="P24" s="153">
        <f t="shared" si="30"/>
        <v>92</v>
      </c>
      <c r="Q24" s="153">
        <f t="shared" si="30"/>
        <v>55</v>
      </c>
      <c r="R24" s="153">
        <f t="shared" si="30"/>
        <v>53</v>
      </c>
      <c r="S24" s="153">
        <f t="shared" si="30"/>
        <v>0</v>
      </c>
      <c r="T24" s="153">
        <f t="shared" si="30"/>
        <v>0</v>
      </c>
      <c r="U24" s="153">
        <f t="shared" si="30"/>
        <v>28</v>
      </c>
      <c r="V24" s="153">
        <f t="shared" si="30"/>
        <v>29</v>
      </c>
      <c r="W24" s="153">
        <f t="shared" si="30"/>
        <v>26</v>
      </c>
      <c r="X24" s="153">
        <f t="shared" si="30"/>
        <v>28</v>
      </c>
      <c r="Y24" s="153">
        <f t="shared" si="30"/>
        <v>149</v>
      </c>
      <c r="Z24" s="153">
        <f t="shared" si="30"/>
        <v>167</v>
      </c>
      <c r="AA24" s="153">
        <f t="shared" si="30"/>
        <v>12</v>
      </c>
      <c r="AB24" s="153">
        <f t="shared" si="30"/>
        <v>20</v>
      </c>
      <c r="AC24" s="153">
        <f t="shared" si="30"/>
        <v>55</v>
      </c>
      <c r="AD24" s="153">
        <f t="shared" si="30"/>
        <v>63</v>
      </c>
      <c r="AE24" s="153">
        <f t="shared" si="30"/>
        <v>272</v>
      </c>
      <c r="AF24" s="153">
        <f t="shared" si="30"/>
        <v>271</v>
      </c>
      <c r="AG24" s="153">
        <f t="shared" si="30"/>
        <v>6</v>
      </c>
      <c r="AH24" s="153">
        <f t="shared" si="30"/>
        <v>11</v>
      </c>
      <c r="AI24" s="153">
        <f t="shared" si="30"/>
        <v>158</v>
      </c>
      <c r="AJ24" s="153">
        <f t="shared" si="30"/>
        <v>161</v>
      </c>
      <c r="AK24" s="153">
        <f t="shared" si="30"/>
        <v>29</v>
      </c>
      <c r="AL24" s="153">
        <f t="shared" si="30"/>
        <v>31</v>
      </c>
      <c r="AM24" s="153">
        <f t="shared" si="30"/>
        <v>0</v>
      </c>
      <c r="AN24" s="153">
        <f t="shared" si="30"/>
        <v>2</v>
      </c>
      <c r="AO24" s="153">
        <f t="shared" si="30"/>
        <v>0</v>
      </c>
      <c r="AP24" s="153">
        <f t="shared" si="30"/>
        <v>0</v>
      </c>
    </row>
    <row r="25" spans="1:42" x14ac:dyDescent="0.25">
      <c r="A25" s="40">
        <v>14</v>
      </c>
      <c r="B25" s="178" t="s">
        <v>209</v>
      </c>
      <c r="C25" s="281">
        <v>1</v>
      </c>
      <c r="D25" s="280">
        <v>1</v>
      </c>
      <c r="E25" s="280"/>
      <c r="F25" s="280"/>
      <c r="G25" s="280"/>
      <c r="H25" s="280"/>
      <c r="I25" s="280"/>
      <c r="J25" s="281"/>
      <c r="K25" s="281"/>
      <c r="L25" s="281"/>
      <c r="M25" s="281"/>
      <c r="N25" s="280"/>
      <c r="O25" s="280"/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1"/>
      <c r="AA25" s="281">
        <v>1</v>
      </c>
      <c r="AB25" s="281">
        <v>1</v>
      </c>
      <c r="AC25" s="281"/>
      <c r="AD25" s="281"/>
      <c r="AE25" s="281">
        <v>1</v>
      </c>
      <c r="AF25" s="281">
        <v>1</v>
      </c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</row>
    <row r="26" spans="1:42" x14ac:dyDescent="0.25">
      <c r="A26" s="40">
        <f>A25+1</f>
        <v>15</v>
      </c>
      <c r="B26" s="179" t="s">
        <v>210</v>
      </c>
      <c r="C26" s="42">
        <v>14</v>
      </c>
      <c r="D26" s="137">
        <v>14</v>
      </c>
      <c r="E26" s="137"/>
      <c r="F26" s="137"/>
      <c r="G26" s="137">
        <v>9</v>
      </c>
      <c r="H26" s="137">
        <v>9</v>
      </c>
      <c r="I26" s="137">
        <v>2</v>
      </c>
      <c r="J26" s="42">
        <v>2</v>
      </c>
      <c r="K26" s="42"/>
      <c r="L26" s="42"/>
      <c r="M26" s="42"/>
      <c r="N26" s="137">
        <v>1</v>
      </c>
      <c r="O26" s="137">
        <v>1</v>
      </c>
      <c r="P26" s="137">
        <v>1</v>
      </c>
      <c r="Q26" s="137"/>
      <c r="R26" s="42">
        <v>2</v>
      </c>
      <c r="S26" s="42"/>
      <c r="T26" s="42"/>
      <c r="U26" s="42"/>
      <c r="V26" s="42">
        <v>2</v>
      </c>
      <c r="W26" s="42"/>
      <c r="X26" s="42">
        <v>2</v>
      </c>
      <c r="Y26" s="42"/>
      <c r="Z26" s="42">
        <v>1</v>
      </c>
      <c r="AA26" s="42"/>
      <c r="AB26" s="42"/>
      <c r="AC26" s="42"/>
      <c r="AD26" s="42">
        <v>1</v>
      </c>
      <c r="AE26" s="42">
        <v>5</v>
      </c>
      <c r="AF26" s="42">
        <v>5</v>
      </c>
      <c r="AG26" s="42"/>
      <c r="AH26" s="42"/>
      <c r="AI26" s="42">
        <v>3</v>
      </c>
      <c r="AJ26" s="42">
        <v>3</v>
      </c>
      <c r="AK26" s="42"/>
      <c r="AL26" s="42"/>
      <c r="AM26" s="42"/>
      <c r="AN26" s="42"/>
      <c r="AO26" s="137"/>
      <c r="AP26" s="154"/>
    </row>
    <row r="27" spans="1:42" x14ac:dyDescent="0.25">
      <c r="A27" s="40">
        <f t="shared" ref="A27:A57" si="31">A26+1</f>
        <v>16</v>
      </c>
      <c r="B27" s="178" t="s">
        <v>211</v>
      </c>
      <c r="C27" s="42">
        <v>20</v>
      </c>
      <c r="D27" s="137">
        <v>20</v>
      </c>
      <c r="E27" s="137"/>
      <c r="F27" s="137"/>
      <c r="G27" s="137">
        <v>8</v>
      </c>
      <c r="H27" s="137">
        <v>8</v>
      </c>
      <c r="I27" s="137">
        <v>12</v>
      </c>
      <c r="J27" s="42">
        <v>12</v>
      </c>
      <c r="K27" s="42"/>
      <c r="L27" s="42"/>
      <c r="M27" s="42">
        <v>3</v>
      </c>
      <c r="N27" s="137">
        <v>3</v>
      </c>
      <c r="O27" s="137"/>
      <c r="P27" s="137"/>
      <c r="Q27" s="137">
        <v>1</v>
      </c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>
        <v>3</v>
      </c>
      <c r="AF27" s="42">
        <v>3</v>
      </c>
      <c r="AG27" s="42"/>
      <c r="AH27" s="42"/>
      <c r="AI27" s="42"/>
      <c r="AJ27" s="42"/>
      <c r="AK27" s="42">
        <v>1</v>
      </c>
      <c r="AL27" s="42">
        <v>1</v>
      </c>
      <c r="AM27" s="42"/>
      <c r="AN27" s="42"/>
      <c r="AO27" s="137"/>
      <c r="AP27" s="154"/>
    </row>
    <row r="28" spans="1:42" x14ac:dyDescent="0.25">
      <c r="A28" s="40">
        <f t="shared" si="31"/>
        <v>17</v>
      </c>
      <c r="B28" s="178" t="s">
        <v>212</v>
      </c>
      <c r="C28" s="42">
        <v>17</v>
      </c>
      <c r="D28" s="137">
        <v>18</v>
      </c>
      <c r="E28" s="137"/>
      <c r="F28" s="137">
        <v>1</v>
      </c>
      <c r="G28" s="137">
        <v>6</v>
      </c>
      <c r="H28" s="137">
        <v>6</v>
      </c>
      <c r="I28" s="137">
        <v>2</v>
      </c>
      <c r="J28" s="42">
        <v>2</v>
      </c>
      <c r="K28" s="42"/>
      <c r="L28" s="42"/>
      <c r="M28" s="42"/>
      <c r="N28" s="137"/>
      <c r="O28" s="137"/>
      <c r="P28" s="137"/>
      <c r="Q28" s="137">
        <v>3</v>
      </c>
      <c r="R28" s="42">
        <v>3</v>
      </c>
      <c r="S28" s="42"/>
      <c r="T28" s="42"/>
      <c r="U28" s="42"/>
      <c r="V28" s="42"/>
      <c r="W28" s="42"/>
      <c r="X28" s="42"/>
      <c r="Y28" s="42">
        <v>1</v>
      </c>
      <c r="Z28" s="42">
        <v>3</v>
      </c>
      <c r="AA28" s="42"/>
      <c r="AB28" s="42">
        <v>2</v>
      </c>
      <c r="AC28" s="42"/>
      <c r="AD28" s="42">
        <v>1</v>
      </c>
      <c r="AE28" s="42">
        <v>20</v>
      </c>
      <c r="AF28" s="42">
        <v>20</v>
      </c>
      <c r="AG28" s="42"/>
      <c r="AH28" s="42">
        <v>1</v>
      </c>
      <c r="AI28" s="42">
        <v>10</v>
      </c>
      <c r="AJ28" s="42">
        <v>12</v>
      </c>
      <c r="AK28" s="42"/>
      <c r="AL28" s="42">
        <v>2</v>
      </c>
      <c r="AM28" s="42"/>
      <c r="AN28" s="42">
        <v>2</v>
      </c>
      <c r="AO28" s="137"/>
      <c r="AP28" s="137"/>
    </row>
    <row r="29" spans="1:42" x14ac:dyDescent="0.25">
      <c r="A29" s="40">
        <f t="shared" si="31"/>
        <v>18</v>
      </c>
      <c r="B29" s="178" t="s">
        <v>213</v>
      </c>
      <c r="C29" s="42">
        <v>26</v>
      </c>
      <c r="D29" s="137">
        <v>22</v>
      </c>
      <c r="E29" s="137"/>
      <c r="F29" s="137">
        <v>1</v>
      </c>
      <c r="G29" s="137">
        <v>17</v>
      </c>
      <c r="H29" s="137">
        <v>11</v>
      </c>
      <c r="I29" s="137">
        <v>13</v>
      </c>
      <c r="J29" s="42">
        <v>12</v>
      </c>
      <c r="K29" s="42"/>
      <c r="L29" s="42"/>
      <c r="M29" s="42">
        <v>13</v>
      </c>
      <c r="N29" s="137">
        <v>12</v>
      </c>
      <c r="O29" s="137">
        <v>3</v>
      </c>
      <c r="P29" s="137">
        <v>3</v>
      </c>
      <c r="Q29" s="137"/>
      <c r="R29" s="42"/>
      <c r="S29" s="42"/>
      <c r="T29" s="42"/>
      <c r="U29" s="42"/>
      <c r="V29" s="42"/>
      <c r="W29" s="42"/>
      <c r="X29" s="42"/>
      <c r="Y29" s="42">
        <v>7</v>
      </c>
      <c r="Z29" s="42">
        <v>7</v>
      </c>
      <c r="AA29" s="42"/>
      <c r="AB29" s="42"/>
      <c r="AC29" s="42">
        <v>2</v>
      </c>
      <c r="AD29" s="42">
        <v>2</v>
      </c>
      <c r="AE29" s="42">
        <v>21</v>
      </c>
      <c r="AF29" s="42">
        <v>20</v>
      </c>
      <c r="AG29" s="42"/>
      <c r="AH29" s="42"/>
      <c r="AI29" s="42">
        <v>16</v>
      </c>
      <c r="AJ29" s="42">
        <v>16</v>
      </c>
      <c r="AK29" s="154"/>
      <c r="AL29" s="154"/>
      <c r="AM29" s="154"/>
      <c r="AN29" s="154"/>
      <c r="AO29" s="154"/>
      <c r="AP29" s="154"/>
    </row>
    <row r="30" spans="1:42" x14ac:dyDescent="0.25">
      <c r="A30" s="40">
        <f t="shared" si="31"/>
        <v>19</v>
      </c>
      <c r="B30" s="178" t="s">
        <v>214</v>
      </c>
      <c r="C30" s="42">
        <v>15</v>
      </c>
      <c r="D30" s="223">
        <v>15</v>
      </c>
      <c r="E30" s="223"/>
      <c r="F30" s="223"/>
      <c r="G30" s="223">
        <v>9</v>
      </c>
      <c r="H30" s="223">
        <v>9</v>
      </c>
      <c r="I30" s="223">
        <v>4</v>
      </c>
      <c r="J30" s="42">
        <v>4</v>
      </c>
      <c r="K30" s="42"/>
      <c r="L30" s="42"/>
      <c r="M30" s="42">
        <v>4</v>
      </c>
      <c r="N30" s="223">
        <v>4</v>
      </c>
      <c r="O30" s="223"/>
      <c r="P30" s="223"/>
      <c r="Q30" s="223"/>
      <c r="R30" s="42"/>
      <c r="S30" s="42"/>
      <c r="T30" s="42"/>
      <c r="U30" s="42"/>
      <c r="V30" s="42"/>
      <c r="W30" s="42"/>
      <c r="X30" s="42"/>
      <c r="Y30" s="42">
        <v>8</v>
      </c>
      <c r="Z30" s="42">
        <v>8</v>
      </c>
      <c r="AA30" s="42"/>
      <c r="AB30" s="42"/>
      <c r="AC30" s="42">
        <v>3</v>
      </c>
      <c r="AD30" s="42">
        <v>3</v>
      </c>
      <c r="AE30" s="42">
        <v>3</v>
      </c>
      <c r="AF30" s="42">
        <v>3</v>
      </c>
      <c r="AG30" s="42"/>
      <c r="AH30" s="42"/>
      <c r="AI30" s="42">
        <v>1</v>
      </c>
      <c r="AJ30" s="42">
        <v>1</v>
      </c>
      <c r="AK30" s="42"/>
      <c r="AL30" s="42"/>
      <c r="AM30" s="42"/>
      <c r="AN30" s="42"/>
      <c r="AO30" s="223"/>
      <c r="AP30" s="154"/>
    </row>
    <row r="31" spans="1:42" x14ac:dyDescent="0.25">
      <c r="A31" s="40">
        <f t="shared" si="31"/>
        <v>20</v>
      </c>
      <c r="B31" s="178" t="s">
        <v>215</v>
      </c>
      <c r="C31" s="42">
        <v>14</v>
      </c>
      <c r="D31" s="237">
        <v>14</v>
      </c>
      <c r="E31" s="237"/>
      <c r="F31" s="237"/>
      <c r="G31" s="237">
        <v>2</v>
      </c>
      <c r="H31" s="237">
        <v>2</v>
      </c>
      <c r="I31" s="237"/>
      <c r="J31" s="42"/>
      <c r="K31" s="42"/>
      <c r="L31" s="42"/>
      <c r="M31" s="42"/>
      <c r="N31" s="237"/>
      <c r="O31" s="237"/>
      <c r="P31" s="237"/>
      <c r="Q31" s="237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>
        <v>14</v>
      </c>
      <c r="AF31" s="42">
        <v>14</v>
      </c>
      <c r="AG31" s="42"/>
      <c r="AH31" s="42"/>
      <c r="AI31" s="42">
        <v>2</v>
      </c>
      <c r="AJ31" s="42">
        <v>2</v>
      </c>
      <c r="AK31" s="42"/>
      <c r="AL31" s="42"/>
      <c r="AM31" s="42"/>
      <c r="AN31" s="42"/>
      <c r="AO31" s="237"/>
      <c r="AP31" s="154"/>
    </row>
    <row r="32" spans="1:42" x14ac:dyDescent="0.25">
      <c r="A32" s="40">
        <f t="shared" si="31"/>
        <v>21</v>
      </c>
      <c r="B32" s="178" t="s">
        <v>216</v>
      </c>
      <c r="C32" s="42">
        <v>15</v>
      </c>
      <c r="D32" s="137">
        <v>14</v>
      </c>
      <c r="E32" s="137">
        <v>2</v>
      </c>
      <c r="F32" s="137">
        <v>3</v>
      </c>
      <c r="G32" s="137">
        <v>6</v>
      </c>
      <c r="H32" s="137">
        <v>5</v>
      </c>
      <c r="I32" s="137">
        <v>1</v>
      </c>
      <c r="J32" s="42">
        <v>1</v>
      </c>
      <c r="K32" s="42"/>
      <c r="L32" s="42"/>
      <c r="M32" s="42"/>
      <c r="N32" s="137"/>
      <c r="O32" s="137"/>
      <c r="P32" s="137"/>
      <c r="Q32" s="137">
        <v>5</v>
      </c>
      <c r="R32" s="42">
        <v>8</v>
      </c>
      <c r="S32" s="42"/>
      <c r="T32" s="42">
        <v>3</v>
      </c>
      <c r="U32" s="42"/>
      <c r="V32" s="42"/>
      <c r="W32" s="42">
        <v>3</v>
      </c>
      <c r="X32" s="42">
        <v>3</v>
      </c>
      <c r="Y32" s="42">
        <v>8</v>
      </c>
      <c r="Z32" s="42">
        <v>8</v>
      </c>
      <c r="AA32" s="42"/>
      <c r="AB32" s="42">
        <v>1</v>
      </c>
      <c r="AC32" s="42">
        <v>2</v>
      </c>
      <c r="AD32" s="42">
        <v>6</v>
      </c>
      <c r="AE32" s="42">
        <v>6</v>
      </c>
      <c r="AF32" s="42">
        <v>6</v>
      </c>
      <c r="AG32" s="42">
        <v>3</v>
      </c>
      <c r="AH32" s="42"/>
      <c r="AI32" s="42">
        <v>2</v>
      </c>
      <c r="AJ32" s="42">
        <v>2</v>
      </c>
      <c r="AK32" s="42">
        <v>1</v>
      </c>
      <c r="AL32" s="42">
        <v>3</v>
      </c>
      <c r="AM32" s="42"/>
      <c r="AN32" s="42">
        <v>2</v>
      </c>
      <c r="AO32" s="154"/>
      <c r="AP32" s="154"/>
    </row>
    <row r="33" spans="1:42" x14ac:dyDescent="0.25">
      <c r="A33" s="40">
        <f t="shared" si="31"/>
        <v>22</v>
      </c>
      <c r="B33" s="178" t="s">
        <v>217</v>
      </c>
      <c r="C33" s="42">
        <v>15</v>
      </c>
      <c r="D33" s="137">
        <v>15</v>
      </c>
      <c r="E33" s="137"/>
      <c r="F33" s="137"/>
      <c r="G33" s="137">
        <v>7</v>
      </c>
      <c r="H33" s="137">
        <v>8</v>
      </c>
      <c r="I33" s="137">
        <v>1</v>
      </c>
      <c r="J33" s="42">
        <v>1</v>
      </c>
      <c r="K33" s="42">
        <v>1</v>
      </c>
      <c r="L33" s="42"/>
      <c r="M33" s="42"/>
      <c r="N33" s="137"/>
      <c r="O33" s="137"/>
      <c r="P33" s="137"/>
      <c r="Q33" s="137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>
        <v>1</v>
      </c>
      <c r="AL33" s="42">
        <v>1</v>
      </c>
      <c r="AM33" s="42"/>
      <c r="AN33" s="42"/>
      <c r="AO33" s="137"/>
      <c r="AP33" s="154"/>
    </row>
    <row r="34" spans="1:42" x14ac:dyDescent="0.25">
      <c r="A34" s="40">
        <f t="shared" si="31"/>
        <v>23</v>
      </c>
      <c r="B34" s="178" t="s">
        <v>218</v>
      </c>
      <c r="C34" s="42">
        <v>21</v>
      </c>
      <c r="D34" s="137">
        <v>21</v>
      </c>
      <c r="E34" s="137"/>
      <c r="F34" s="137"/>
      <c r="G34" s="137">
        <v>11</v>
      </c>
      <c r="H34" s="137">
        <v>12</v>
      </c>
      <c r="I34" s="137">
        <v>5</v>
      </c>
      <c r="J34" s="42">
        <v>5</v>
      </c>
      <c r="K34" s="42">
        <v>1</v>
      </c>
      <c r="L34" s="42"/>
      <c r="M34" s="42">
        <v>4</v>
      </c>
      <c r="N34" s="137">
        <v>4</v>
      </c>
      <c r="O34" s="137">
        <v>2</v>
      </c>
      <c r="P34" s="137">
        <v>2</v>
      </c>
      <c r="Q34" s="137"/>
      <c r="R34" s="42"/>
      <c r="S34" s="42"/>
      <c r="T34" s="42"/>
      <c r="U34" s="42"/>
      <c r="V34" s="42"/>
      <c r="W34" s="42"/>
      <c r="X34" s="42"/>
      <c r="Y34" s="42">
        <v>3</v>
      </c>
      <c r="Z34" s="42">
        <v>3</v>
      </c>
      <c r="AA34" s="42"/>
      <c r="AB34" s="42"/>
      <c r="AC34" s="42"/>
      <c r="AD34" s="42"/>
      <c r="AE34" s="42">
        <v>23</v>
      </c>
      <c r="AF34" s="42">
        <v>23</v>
      </c>
      <c r="AG34" s="42"/>
      <c r="AH34" s="42"/>
      <c r="AI34" s="42">
        <v>4</v>
      </c>
      <c r="AJ34" s="42">
        <v>4</v>
      </c>
      <c r="AK34" s="42">
        <v>1</v>
      </c>
      <c r="AL34" s="42">
        <v>1</v>
      </c>
      <c r="AM34" s="42"/>
      <c r="AN34" s="42"/>
      <c r="AO34" s="137"/>
      <c r="AP34" s="154"/>
    </row>
    <row r="35" spans="1:42" x14ac:dyDescent="0.25">
      <c r="A35" s="40">
        <f t="shared" si="31"/>
        <v>24</v>
      </c>
      <c r="B35" s="179" t="s">
        <v>219</v>
      </c>
      <c r="C35" s="42">
        <v>10</v>
      </c>
      <c r="D35" s="271">
        <v>10</v>
      </c>
      <c r="E35" s="271"/>
      <c r="F35" s="271">
        <v>1</v>
      </c>
      <c r="G35" s="271">
        <v>2</v>
      </c>
      <c r="H35" s="271">
        <v>2</v>
      </c>
      <c r="I35" s="271"/>
      <c r="J35" s="42"/>
      <c r="K35" s="42"/>
      <c r="L35" s="42"/>
      <c r="M35" s="42"/>
      <c r="N35" s="271"/>
      <c r="O35" s="271"/>
      <c r="P35" s="271"/>
      <c r="Q35" s="271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>
        <v>10</v>
      </c>
      <c r="AF35" s="42">
        <v>10</v>
      </c>
      <c r="AG35" s="42"/>
      <c r="AH35" s="42"/>
      <c r="AI35" s="42">
        <v>2</v>
      </c>
      <c r="AJ35" s="42">
        <v>2</v>
      </c>
      <c r="AK35" s="42"/>
      <c r="AL35" s="42"/>
      <c r="AM35" s="42"/>
      <c r="AN35" s="42"/>
      <c r="AO35" s="271"/>
      <c r="AP35" s="154"/>
    </row>
    <row r="36" spans="1:42" x14ac:dyDescent="0.25">
      <c r="A36" s="40">
        <f t="shared" si="31"/>
        <v>25</v>
      </c>
      <c r="B36" s="178" t="s">
        <v>220</v>
      </c>
      <c r="C36" s="42">
        <v>8</v>
      </c>
      <c r="D36" s="271">
        <v>8</v>
      </c>
      <c r="E36" s="271"/>
      <c r="F36" s="271"/>
      <c r="G36" s="271">
        <v>3</v>
      </c>
      <c r="H36" s="271">
        <v>3</v>
      </c>
      <c r="I36" s="271">
        <v>5</v>
      </c>
      <c r="J36" s="42">
        <v>5</v>
      </c>
      <c r="K36" s="42"/>
      <c r="L36" s="42"/>
      <c r="M36" s="42">
        <v>5</v>
      </c>
      <c r="N36" s="271">
        <v>5</v>
      </c>
      <c r="O36" s="271"/>
      <c r="P36" s="42"/>
      <c r="Q36" s="42">
        <v>1</v>
      </c>
      <c r="R36" s="42">
        <v>1</v>
      </c>
      <c r="S36" s="42"/>
      <c r="T36" s="42"/>
      <c r="U36" s="42">
        <v>1</v>
      </c>
      <c r="V36" s="42">
        <v>1</v>
      </c>
      <c r="W36" s="42"/>
      <c r="X36" s="42"/>
      <c r="Y36" s="42"/>
      <c r="Z36" s="42"/>
      <c r="AA36" s="42"/>
      <c r="AB36" s="42"/>
      <c r="AC36" s="42"/>
      <c r="AD36" s="42"/>
      <c r="AE36" s="42">
        <v>9</v>
      </c>
      <c r="AF36" s="42">
        <v>9</v>
      </c>
      <c r="AG36" s="42"/>
      <c r="AH36" s="42"/>
      <c r="AI36" s="42">
        <v>3</v>
      </c>
      <c r="AJ36" s="42">
        <v>3</v>
      </c>
      <c r="AK36" s="42"/>
      <c r="AL36" s="42"/>
      <c r="AM36" s="42"/>
      <c r="AN36" s="42"/>
      <c r="AO36" s="271"/>
      <c r="AP36" s="271"/>
    </row>
    <row r="37" spans="1:42" x14ac:dyDescent="0.25">
      <c r="A37" s="40">
        <f t="shared" si="31"/>
        <v>26</v>
      </c>
      <c r="B37" s="178" t="s">
        <v>221</v>
      </c>
      <c r="C37" s="42">
        <v>11</v>
      </c>
      <c r="D37" s="137">
        <v>13</v>
      </c>
      <c r="E37" s="137"/>
      <c r="F37" s="137">
        <v>3</v>
      </c>
      <c r="G37" s="137">
        <v>1</v>
      </c>
      <c r="H37" s="137">
        <v>1</v>
      </c>
      <c r="I37" s="137"/>
      <c r="J37" s="42"/>
      <c r="K37" s="42"/>
      <c r="L37" s="42"/>
      <c r="M37" s="42"/>
      <c r="N37" s="137"/>
      <c r="O37" s="137"/>
      <c r="P37" s="137"/>
      <c r="Q37" s="137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>
        <v>11</v>
      </c>
      <c r="AF37" s="42">
        <v>13</v>
      </c>
      <c r="AG37" s="42"/>
      <c r="AH37" s="42">
        <v>3</v>
      </c>
      <c r="AI37" s="42">
        <v>5</v>
      </c>
      <c r="AJ37" s="42">
        <v>5</v>
      </c>
      <c r="AK37" s="42"/>
      <c r="AL37" s="42"/>
      <c r="AM37" s="42"/>
      <c r="AN37" s="42"/>
      <c r="AO37" s="137"/>
      <c r="AP37" s="154"/>
    </row>
    <row r="38" spans="1:42" ht="30" x14ac:dyDescent="0.25">
      <c r="A38" s="40">
        <f t="shared" si="31"/>
        <v>27</v>
      </c>
      <c r="B38" s="179" t="s">
        <v>222</v>
      </c>
      <c r="C38" s="42">
        <v>13</v>
      </c>
      <c r="D38" s="137">
        <v>13</v>
      </c>
      <c r="E38" s="137"/>
      <c r="F38" s="137"/>
      <c r="G38" s="137">
        <v>3</v>
      </c>
      <c r="H38" s="137">
        <v>3</v>
      </c>
      <c r="I38" s="137">
        <v>5</v>
      </c>
      <c r="J38" s="42">
        <v>5</v>
      </c>
      <c r="K38" s="42"/>
      <c r="L38" s="42"/>
      <c r="M38" s="42">
        <v>4</v>
      </c>
      <c r="N38" s="137">
        <v>4</v>
      </c>
      <c r="O38" s="137">
        <v>1</v>
      </c>
      <c r="P38" s="137">
        <v>1</v>
      </c>
      <c r="Q38" s="137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>
        <v>13</v>
      </c>
      <c r="AF38" s="42">
        <v>13</v>
      </c>
      <c r="AG38" s="42"/>
      <c r="AH38" s="42"/>
      <c r="AI38" s="42"/>
      <c r="AJ38" s="42"/>
      <c r="AK38" s="42">
        <v>1</v>
      </c>
      <c r="AL38" s="42">
        <v>1</v>
      </c>
      <c r="AM38" s="42"/>
      <c r="AN38" s="42"/>
      <c r="AO38" s="137"/>
      <c r="AP38" s="154"/>
    </row>
    <row r="39" spans="1:42" x14ac:dyDescent="0.25">
      <c r="A39" s="40">
        <f t="shared" si="31"/>
        <v>28</v>
      </c>
      <c r="B39" s="178" t="s">
        <v>223</v>
      </c>
      <c r="C39" s="42">
        <v>2</v>
      </c>
      <c r="D39" s="137">
        <v>2</v>
      </c>
      <c r="E39" s="137"/>
      <c r="F39" s="137"/>
      <c r="G39" s="137">
        <v>2</v>
      </c>
      <c r="H39" s="137">
        <v>2</v>
      </c>
      <c r="I39" s="137">
        <v>1</v>
      </c>
      <c r="J39" s="42">
        <v>1</v>
      </c>
      <c r="K39" s="42"/>
      <c r="L39" s="42"/>
      <c r="M39" s="42">
        <v>1</v>
      </c>
      <c r="N39" s="137">
        <v>1</v>
      </c>
      <c r="O39" s="137"/>
      <c r="P39" s="137"/>
      <c r="Q39" s="137">
        <v>1</v>
      </c>
      <c r="R39" s="42">
        <v>1</v>
      </c>
      <c r="S39" s="42"/>
      <c r="T39" s="42"/>
      <c r="U39" s="42">
        <v>1</v>
      </c>
      <c r="V39" s="42">
        <v>1</v>
      </c>
      <c r="W39" s="42"/>
      <c r="X39" s="42"/>
      <c r="Y39" s="42"/>
      <c r="Z39" s="42"/>
      <c r="AA39" s="42"/>
      <c r="AB39" s="42"/>
      <c r="AC39" s="42"/>
      <c r="AD39" s="42"/>
      <c r="AE39" s="42">
        <v>2</v>
      </c>
      <c r="AF39" s="42">
        <v>2</v>
      </c>
      <c r="AG39" s="42"/>
      <c r="AH39" s="42"/>
      <c r="AI39" s="42">
        <v>2</v>
      </c>
      <c r="AJ39" s="42">
        <v>2</v>
      </c>
      <c r="AK39" s="42"/>
      <c r="AL39" s="42"/>
      <c r="AM39" s="42"/>
      <c r="AN39" s="42"/>
      <c r="AO39" s="137"/>
      <c r="AP39" s="154"/>
    </row>
    <row r="40" spans="1:42" x14ac:dyDescent="0.25">
      <c r="A40" s="40">
        <f t="shared" si="31"/>
        <v>29</v>
      </c>
      <c r="B40" s="178" t="s">
        <v>224</v>
      </c>
      <c r="C40" s="42">
        <v>2</v>
      </c>
      <c r="D40" s="268">
        <v>2</v>
      </c>
      <c r="E40" s="268"/>
      <c r="F40" s="268">
        <v>1</v>
      </c>
      <c r="G40" s="268">
        <v>2</v>
      </c>
      <c r="H40" s="268">
        <v>1</v>
      </c>
      <c r="I40" s="268"/>
      <c r="J40" s="42"/>
      <c r="K40" s="42"/>
      <c r="L40" s="42"/>
      <c r="M40" s="42"/>
      <c r="N40" s="268"/>
      <c r="O40" s="268"/>
      <c r="P40" s="268"/>
      <c r="Q40" s="268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>
        <v>1</v>
      </c>
      <c r="AF40" s="42">
        <v>1</v>
      </c>
      <c r="AG40" s="42"/>
      <c r="AH40" s="42">
        <v>1</v>
      </c>
      <c r="AI40" s="42">
        <v>1</v>
      </c>
      <c r="AJ40" s="42"/>
      <c r="AK40" s="42"/>
      <c r="AL40" s="42"/>
      <c r="AM40" s="42"/>
      <c r="AN40" s="42"/>
      <c r="AO40" s="268"/>
      <c r="AP40" s="268"/>
    </row>
    <row r="41" spans="1:42" x14ac:dyDescent="0.25">
      <c r="A41" s="40">
        <f t="shared" si="31"/>
        <v>30</v>
      </c>
      <c r="B41" s="178" t="s">
        <v>225</v>
      </c>
      <c r="C41" s="177">
        <v>1</v>
      </c>
      <c r="D41" s="184">
        <v>1</v>
      </c>
      <c r="E41" s="41"/>
      <c r="F41" s="41"/>
      <c r="G41" s="41">
        <v>1</v>
      </c>
      <c r="H41" s="41">
        <v>1</v>
      </c>
      <c r="I41" s="41">
        <v>1</v>
      </c>
      <c r="J41" s="41">
        <v>1</v>
      </c>
      <c r="K41" s="184"/>
      <c r="L41" s="184"/>
      <c r="M41" s="184">
        <v>1</v>
      </c>
      <c r="N41" s="184">
        <v>1</v>
      </c>
      <c r="O41" s="41"/>
      <c r="P41" s="41"/>
      <c r="Q41" s="184"/>
      <c r="R41" s="184"/>
      <c r="S41" s="184"/>
      <c r="T41" s="184"/>
      <c r="U41" s="184">
        <v>1</v>
      </c>
      <c r="V41" s="184">
        <v>1</v>
      </c>
      <c r="W41" s="184"/>
      <c r="X41" s="184"/>
      <c r="Y41" s="184">
        <v>1</v>
      </c>
      <c r="Z41" s="184">
        <v>1</v>
      </c>
      <c r="AA41" s="184">
        <v>1</v>
      </c>
      <c r="AB41" s="184">
        <v>1</v>
      </c>
      <c r="AC41" s="184"/>
      <c r="AD41" s="184"/>
      <c r="AE41" s="184"/>
      <c r="AF41" s="18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</row>
    <row r="42" spans="1:42" x14ac:dyDescent="0.25">
      <c r="A42" s="40">
        <f t="shared" si="31"/>
        <v>31</v>
      </c>
      <c r="B42" s="178" t="s">
        <v>226</v>
      </c>
      <c r="C42" s="138">
        <v>1</v>
      </c>
      <c r="D42" s="136">
        <v>1</v>
      </c>
      <c r="E42" s="136"/>
      <c r="F42" s="136"/>
      <c r="G42" s="136">
        <v>1</v>
      </c>
      <c r="H42" s="136">
        <v>1</v>
      </c>
      <c r="I42" s="136">
        <v>1</v>
      </c>
      <c r="J42" s="138">
        <v>1</v>
      </c>
      <c r="K42" s="138"/>
      <c r="L42" s="138"/>
      <c r="M42" s="138"/>
      <c r="N42" s="136"/>
      <c r="O42" s="136"/>
      <c r="P42" s="136"/>
      <c r="Q42" s="136"/>
      <c r="R42" s="138"/>
      <c r="S42" s="138"/>
      <c r="T42" s="138"/>
      <c r="U42" s="138"/>
      <c r="V42" s="138"/>
      <c r="W42" s="138"/>
      <c r="X42" s="138"/>
      <c r="Y42" s="138">
        <v>1</v>
      </c>
      <c r="Z42" s="138">
        <v>1</v>
      </c>
      <c r="AA42" s="138"/>
      <c r="AB42" s="138"/>
      <c r="AC42" s="138">
        <v>1</v>
      </c>
      <c r="AD42" s="138">
        <v>1</v>
      </c>
      <c r="AE42" s="138">
        <v>1</v>
      </c>
      <c r="AF42" s="138">
        <v>1</v>
      </c>
      <c r="AG42" s="138"/>
      <c r="AH42" s="138"/>
      <c r="AI42" s="138"/>
      <c r="AJ42" s="138"/>
      <c r="AK42" s="138"/>
      <c r="AL42" s="138"/>
      <c r="AM42" s="138"/>
      <c r="AN42" s="138"/>
      <c r="AO42" s="136"/>
      <c r="AP42" s="136"/>
    </row>
    <row r="43" spans="1:42" ht="30" x14ac:dyDescent="0.25">
      <c r="A43" s="40">
        <f t="shared" si="31"/>
        <v>32</v>
      </c>
      <c r="B43" s="179" t="s">
        <v>227</v>
      </c>
      <c r="C43" s="193">
        <v>1</v>
      </c>
      <c r="D43" s="194">
        <v>1</v>
      </c>
      <c r="E43" s="194"/>
      <c r="F43" s="194"/>
      <c r="G43" s="194"/>
      <c r="H43" s="194"/>
      <c r="I43" s="194">
        <v>1</v>
      </c>
      <c r="J43" s="193">
        <v>1</v>
      </c>
      <c r="K43" s="193">
        <v>1</v>
      </c>
      <c r="L43" s="193"/>
      <c r="M43" s="193"/>
      <c r="N43" s="194"/>
      <c r="O43" s="194"/>
      <c r="P43" s="194"/>
      <c r="Q43" s="194">
        <v>1</v>
      </c>
      <c r="R43" s="193">
        <v>1</v>
      </c>
      <c r="S43" s="193"/>
      <c r="T43" s="193"/>
      <c r="U43" s="193"/>
      <c r="V43" s="193"/>
      <c r="W43" s="193"/>
      <c r="X43" s="193"/>
      <c r="Y43" s="193">
        <v>1</v>
      </c>
      <c r="Z43" s="193">
        <v>1</v>
      </c>
      <c r="AA43" s="193"/>
      <c r="AB43" s="193"/>
      <c r="AC43" s="193"/>
      <c r="AD43" s="193"/>
      <c r="AE43" s="193">
        <v>1</v>
      </c>
      <c r="AF43" s="193">
        <v>1</v>
      </c>
      <c r="AG43" s="193"/>
      <c r="AH43" s="193"/>
      <c r="AI43" s="193"/>
      <c r="AJ43" s="193"/>
      <c r="AK43" s="193"/>
      <c r="AL43" s="193"/>
      <c r="AM43" s="193"/>
      <c r="AN43" s="193"/>
      <c r="AO43" s="194"/>
      <c r="AP43" s="154"/>
    </row>
    <row r="44" spans="1:42" ht="30" x14ac:dyDescent="0.25">
      <c r="A44" s="40">
        <f t="shared" si="31"/>
        <v>33</v>
      </c>
      <c r="B44" s="179" t="s">
        <v>228</v>
      </c>
      <c r="C44" s="42">
        <v>1</v>
      </c>
      <c r="D44" s="263">
        <v>1</v>
      </c>
      <c r="E44" s="263"/>
      <c r="F44" s="263">
        <v>1</v>
      </c>
      <c r="G44" s="263"/>
      <c r="H44" s="263"/>
      <c r="I44" s="263"/>
      <c r="J44" s="42"/>
      <c r="K44" s="42"/>
      <c r="L44" s="42"/>
      <c r="M44" s="42"/>
      <c r="N44" s="263"/>
      <c r="O44" s="263"/>
      <c r="P44" s="263"/>
      <c r="Q44" s="263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>
        <v>1</v>
      </c>
      <c r="AF44" s="42">
        <v>1</v>
      </c>
      <c r="AG44" s="42"/>
      <c r="AH44" s="42"/>
      <c r="AI44" s="42">
        <v>1</v>
      </c>
      <c r="AJ44" s="42">
        <v>1</v>
      </c>
      <c r="AK44" s="42"/>
      <c r="AL44" s="42"/>
      <c r="AM44" s="42"/>
      <c r="AN44" s="42"/>
      <c r="AO44" s="263"/>
      <c r="AP44" s="154"/>
    </row>
    <row r="45" spans="1:42" x14ac:dyDescent="0.25">
      <c r="A45" s="40">
        <f t="shared" si="31"/>
        <v>34</v>
      </c>
      <c r="B45" s="178" t="s">
        <v>229</v>
      </c>
      <c r="C45" s="42">
        <v>7</v>
      </c>
      <c r="D45" s="137">
        <v>7</v>
      </c>
      <c r="E45" s="137"/>
      <c r="F45" s="137">
        <v>1</v>
      </c>
      <c r="G45" s="137">
        <v>2</v>
      </c>
      <c r="H45" s="137">
        <v>2</v>
      </c>
      <c r="I45" s="137">
        <v>1</v>
      </c>
      <c r="J45" s="42">
        <v>1</v>
      </c>
      <c r="K45" s="42"/>
      <c r="L45" s="42"/>
      <c r="M45" s="42">
        <v>1</v>
      </c>
      <c r="N45" s="137">
        <v>1</v>
      </c>
      <c r="O45" s="137"/>
      <c r="P45" s="137"/>
      <c r="Q45" s="137">
        <v>1</v>
      </c>
      <c r="R45" s="42">
        <v>1</v>
      </c>
      <c r="S45" s="42"/>
      <c r="T45" s="42"/>
      <c r="U45" s="42">
        <v>1</v>
      </c>
      <c r="V45" s="42">
        <v>1</v>
      </c>
      <c r="W45" s="42"/>
      <c r="X45" s="42"/>
      <c r="Y45" s="42">
        <v>1</v>
      </c>
      <c r="Z45" s="42"/>
      <c r="AA45" s="42">
        <v>1</v>
      </c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137"/>
      <c r="AP45" s="154"/>
    </row>
    <row r="46" spans="1:42" x14ac:dyDescent="0.25">
      <c r="A46" s="40">
        <f t="shared" si="31"/>
        <v>35</v>
      </c>
      <c r="B46" s="178" t="s">
        <v>230</v>
      </c>
      <c r="C46" s="42">
        <v>7</v>
      </c>
      <c r="D46" s="137">
        <v>7</v>
      </c>
      <c r="E46" s="137"/>
      <c r="F46" s="137"/>
      <c r="G46" s="137">
        <v>2</v>
      </c>
      <c r="H46" s="137"/>
      <c r="I46" s="137"/>
      <c r="J46" s="42"/>
      <c r="K46" s="42"/>
      <c r="L46" s="42"/>
      <c r="M46" s="42"/>
      <c r="N46" s="137"/>
      <c r="O46" s="137"/>
      <c r="P46" s="137"/>
      <c r="Q46" s="137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>
        <v>7</v>
      </c>
      <c r="AF46" s="42">
        <v>7</v>
      </c>
      <c r="AG46" s="42"/>
      <c r="AH46" s="42"/>
      <c r="AI46" s="42">
        <v>2</v>
      </c>
      <c r="AJ46" s="42">
        <v>2</v>
      </c>
      <c r="AK46" s="42"/>
      <c r="AL46" s="42"/>
      <c r="AM46" s="42"/>
      <c r="AN46" s="42"/>
      <c r="AO46" s="137"/>
      <c r="AP46" s="154"/>
    </row>
    <row r="47" spans="1:42" x14ac:dyDescent="0.25">
      <c r="A47" s="40">
        <f t="shared" si="31"/>
        <v>36</v>
      </c>
      <c r="B47" s="178" t="s">
        <v>231</v>
      </c>
      <c r="C47" s="42">
        <v>4</v>
      </c>
      <c r="D47" s="231">
        <v>4</v>
      </c>
      <c r="E47" s="231"/>
      <c r="F47" s="231"/>
      <c r="G47" s="231"/>
      <c r="H47" s="231"/>
      <c r="I47" s="231">
        <v>1</v>
      </c>
      <c r="J47" s="42">
        <v>1</v>
      </c>
      <c r="K47" s="42"/>
      <c r="L47" s="42"/>
      <c r="M47" s="42"/>
      <c r="N47" s="231"/>
      <c r="O47" s="231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>
        <v>4</v>
      </c>
      <c r="AF47" s="42">
        <v>4</v>
      </c>
      <c r="AG47" s="42"/>
      <c r="AH47" s="42"/>
      <c r="AI47" s="42"/>
      <c r="AJ47" s="42"/>
      <c r="AK47" s="42"/>
      <c r="AL47" s="42"/>
      <c r="AM47" s="42"/>
      <c r="AN47" s="42"/>
      <c r="AO47" s="231"/>
      <c r="AP47" s="231"/>
    </row>
    <row r="48" spans="1:42" x14ac:dyDescent="0.25">
      <c r="A48" s="40">
        <f t="shared" si="31"/>
        <v>37</v>
      </c>
      <c r="B48" s="178" t="s">
        <v>232</v>
      </c>
      <c r="C48" s="219">
        <v>6</v>
      </c>
      <c r="D48" s="217">
        <v>6</v>
      </c>
      <c r="E48" s="217"/>
      <c r="F48" s="217"/>
      <c r="G48" s="217">
        <v>6</v>
      </c>
      <c r="H48" s="217">
        <v>6</v>
      </c>
      <c r="I48" s="217">
        <v>3</v>
      </c>
      <c r="J48" s="219">
        <v>3</v>
      </c>
      <c r="K48" s="219"/>
      <c r="L48" s="219"/>
      <c r="M48" s="219"/>
      <c r="N48" s="217">
        <v>2</v>
      </c>
      <c r="O48" s="217"/>
      <c r="P48" s="219"/>
      <c r="Q48" s="219"/>
      <c r="R48" s="219"/>
      <c r="S48" s="219"/>
      <c r="T48" s="219"/>
      <c r="U48" s="219"/>
      <c r="V48" s="219"/>
      <c r="W48" s="219"/>
      <c r="X48" s="219"/>
      <c r="Y48" s="219">
        <v>2</v>
      </c>
      <c r="Z48" s="219">
        <v>2</v>
      </c>
      <c r="AA48" s="219"/>
      <c r="AB48" s="219"/>
      <c r="AC48" s="219">
        <v>2</v>
      </c>
      <c r="AD48" s="219">
        <v>2</v>
      </c>
      <c r="AE48" s="219">
        <v>6</v>
      </c>
      <c r="AF48" s="219">
        <v>6</v>
      </c>
      <c r="AG48" s="219"/>
      <c r="AH48" s="219"/>
      <c r="AI48" s="219">
        <v>6</v>
      </c>
      <c r="AJ48" s="219">
        <v>6</v>
      </c>
      <c r="AK48" s="217"/>
      <c r="AL48" s="217"/>
      <c r="AM48" s="219"/>
      <c r="AN48" s="219"/>
      <c r="AO48" s="217"/>
      <c r="AP48" s="217"/>
    </row>
    <row r="49" spans="1:42" x14ac:dyDescent="0.25">
      <c r="A49" s="40">
        <f t="shared" si="31"/>
        <v>38</v>
      </c>
      <c r="B49" s="178" t="s">
        <v>233</v>
      </c>
      <c r="C49" s="42">
        <v>2</v>
      </c>
      <c r="D49" s="223">
        <v>2</v>
      </c>
      <c r="E49" s="223"/>
      <c r="F49" s="223"/>
      <c r="G49" s="223">
        <v>1</v>
      </c>
      <c r="H49" s="223">
        <v>1</v>
      </c>
      <c r="I49" s="223">
        <v>1</v>
      </c>
      <c r="J49" s="42">
        <v>1</v>
      </c>
      <c r="K49" s="42"/>
      <c r="L49" s="42"/>
      <c r="M49" s="42"/>
      <c r="N49" s="223"/>
      <c r="O49" s="223"/>
      <c r="P49" s="223"/>
      <c r="Q49" s="223">
        <v>1</v>
      </c>
      <c r="R49" s="42">
        <v>1</v>
      </c>
      <c r="S49" s="42"/>
      <c r="T49" s="42"/>
      <c r="U49" s="42"/>
      <c r="V49" s="42"/>
      <c r="W49" s="42"/>
      <c r="X49" s="42"/>
      <c r="Y49" s="42">
        <v>1</v>
      </c>
      <c r="Z49" s="42">
        <v>1</v>
      </c>
      <c r="AA49" s="42"/>
      <c r="AB49" s="42"/>
      <c r="AC49" s="42"/>
      <c r="AD49" s="42"/>
      <c r="AE49" s="42"/>
      <c r="AF49" s="42"/>
      <c r="AG49" s="42"/>
      <c r="AH49" s="42"/>
      <c r="AI49" s="42">
        <v>1</v>
      </c>
      <c r="AJ49" s="42">
        <v>1</v>
      </c>
      <c r="AK49" s="42">
        <v>1</v>
      </c>
      <c r="AL49" s="42">
        <v>1</v>
      </c>
      <c r="AM49" s="42"/>
      <c r="AN49" s="42"/>
      <c r="AO49" s="154"/>
      <c r="AP49" s="154"/>
    </row>
    <row r="50" spans="1:42" ht="30" x14ac:dyDescent="0.25">
      <c r="A50" s="40">
        <f t="shared" si="31"/>
        <v>39</v>
      </c>
      <c r="B50" s="179" t="s">
        <v>234</v>
      </c>
      <c r="C50" s="42">
        <v>7</v>
      </c>
      <c r="D50" s="299">
        <v>7</v>
      </c>
      <c r="E50" s="299"/>
      <c r="F50" s="299"/>
      <c r="G50" s="299">
        <v>5</v>
      </c>
      <c r="H50" s="299">
        <v>5</v>
      </c>
      <c r="I50" s="299"/>
      <c r="J50" s="42"/>
      <c r="K50" s="42"/>
      <c r="L50" s="42"/>
      <c r="M50" s="42"/>
      <c r="N50" s="299"/>
      <c r="O50" s="299"/>
      <c r="P50" s="299"/>
      <c r="Q50" s="299"/>
      <c r="R50" s="42"/>
      <c r="S50" s="42"/>
      <c r="T50" s="42"/>
      <c r="U50" s="42"/>
      <c r="V50" s="42"/>
      <c r="W50" s="42"/>
      <c r="X50" s="42"/>
      <c r="Y50" s="42">
        <v>1</v>
      </c>
      <c r="Z50" s="42">
        <v>1</v>
      </c>
      <c r="AA50" s="42"/>
      <c r="AB50" s="42"/>
      <c r="AC50" s="42"/>
      <c r="AD50" s="42"/>
      <c r="AE50" s="42">
        <v>7</v>
      </c>
      <c r="AF50" s="42">
        <v>7</v>
      </c>
      <c r="AG50" s="42"/>
      <c r="AH50" s="42"/>
      <c r="AI50" s="42">
        <v>6</v>
      </c>
      <c r="AJ50" s="42">
        <v>6</v>
      </c>
      <c r="AK50" s="42"/>
      <c r="AL50" s="42"/>
      <c r="AM50" s="42"/>
      <c r="AN50" s="42"/>
      <c r="AO50" s="299"/>
      <c r="AP50" s="299"/>
    </row>
    <row r="51" spans="1:42" x14ac:dyDescent="0.25">
      <c r="A51" s="40">
        <f t="shared" si="31"/>
        <v>40</v>
      </c>
      <c r="B51" s="178" t="s">
        <v>235</v>
      </c>
      <c r="C51" s="42">
        <v>4</v>
      </c>
      <c r="D51" s="137">
        <v>5</v>
      </c>
      <c r="E51" s="137"/>
      <c r="F51" s="137">
        <v>1</v>
      </c>
      <c r="G51" s="137">
        <v>4</v>
      </c>
      <c r="H51" s="137">
        <v>4</v>
      </c>
      <c r="I51" s="137">
        <v>2</v>
      </c>
      <c r="J51" s="42">
        <v>2</v>
      </c>
      <c r="K51" s="42"/>
      <c r="L51" s="42"/>
      <c r="M51" s="42">
        <v>2</v>
      </c>
      <c r="N51" s="137">
        <v>2</v>
      </c>
      <c r="O51" s="137"/>
      <c r="P51" s="137"/>
      <c r="Q51" s="137"/>
      <c r="R51" s="42"/>
      <c r="S51" s="42"/>
      <c r="T51" s="42"/>
      <c r="U51" s="42"/>
      <c r="V51" s="42"/>
      <c r="W51" s="42"/>
      <c r="X51" s="42"/>
      <c r="Y51" s="42"/>
      <c r="Z51" s="42">
        <v>1</v>
      </c>
      <c r="AA51" s="42"/>
      <c r="AB51" s="42">
        <v>1</v>
      </c>
      <c r="AC51" s="42"/>
      <c r="AD51" s="42"/>
      <c r="AE51" s="42">
        <v>4</v>
      </c>
      <c r="AF51" s="42">
        <v>4</v>
      </c>
      <c r="AG51" s="42"/>
      <c r="AH51" s="42">
        <v>1</v>
      </c>
      <c r="AI51" s="42">
        <v>3</v>
      </c>
      <c r="AJ51" s="42"/>
      <c r="AK51" s="42"/>
      <c r="AL51" s="42"/>
      <c r="AM51" s="42"/>
      <c r="AN51" s="42"/>
      <c r="AO51" s="137"/>
      <c r="AP51" s="137"/>
    </row>
    <row r="52" spans="1:42" ht="30" x14ac:dyDescent="0.25">
      <c r="A52" s="40">
        <f t="shared" si="31"/>
        <v>41</v>
      </c>
      <c r="B52" s="179" t="s">
        <v>236</v>
      </c>
      <c r="C52" s="42">
        <v>1</v>
      </c>
      <c r="D52" s="137">
        <v>1</v>
      </c>
      <c r="E52" s="137"/>
      <c r="F52" s="137"/>
      <c r="G52" s="137"/>
      <c r="H52" s="137">
        <v>1</v>
      </c>
      <c r="I52" s="137">
        <v>1</v>
      </c>
      <c r="J52" s="42">
        <v>1</v>
      </c>
      <c r="K52" s="42"/>
      <c r="L52" s="42"/>
      <c r="M52" s="42"/>
      <c r="N52" s="137"/>
      <c r="O52" s="137"/>
      <c r="P52" s="137"/>
      <c r="Q52" s="137"/>
      <c r="R52" s="42"/>
      <c r="S52" s="42"/>
      <c r="T52" s="42"/>
      <c r="U52" s="42"/>
      <c r="V52" s="42"/>
      <c r="W52" s="42"/>
      <c r="X52" s="42"/>
      <c r="Y52" s="42">
        <v>1</v>
      </c>
      <c r="Z52" s="42">
        <v>1</v>
      </c>
      <c r="AA52" s="42"/>
      <c r="AB52" s="42"/>
      <c r="AC52" s="42"/>
      <c r="AD52" s="42"/>
      <c r="AE52" s="42">
        <v>1</v>
      </c>
      <c r="AF52" s="42">
        <v>1</v>
      </c>
      <c r="AG52" s="42"/>
      <c r="AH52" s="42"/>
      <c r="AI52" s="42"/>
      <c r="AJ52" s="42"/>
      <c r="AK52" s="42"/>
      <c r="AL52" s="42"/>
      <c r="AM52" s="42"/>
      <c r="AN52" s="42"/>
      <c r="AO52" s="137"/>
      <c r="AP52" s="154"/>
    </row>
    <row r="53" spans="1:42" ht="30" x14ac:dyDescent="0.25">
      <c r="A53" s="40">
        <f t="shared" si="31"/>
        <v>42</v>
      </c>
      <c r="B53" s="179" t="s">
        <v>237</v>
      </c>
      <c r="C53" s="42">
        <v>4</v>
      </c>
      <c r="D53" s="137">
        <v>4</v>
      </c>
      <c r="E53" s="137"/>
      <c r="F53" s="137"/>
      <c r="G53" s="137"/>
      <c r="H53" s="137"/>
      <c r="I53" s="137">
        <v>3</v>
      </c>
      <c r="J53" s="42">
        <v>3</v>
      </c>
      <c r="K53" s="42"/>
      <c r="L53" s="42"/>
      <c r="M53" s="42"/>
      <c r="N53" s="137"/>
      <c r="O53" s="137"/>
      <c r="P53" s="42"/>
      <c r="Q53" s="42"/>
      <c r="R53" s="42"/>
      <c r="S53" s="42"/>
      <c r="T53" s="42"/>
      <c r="U53" s="42">
        <v>1</v>
      </c>
      <c r="V53" s="42">
        <v>1</v>
      </c>
      <c r="W53" s="42"/>
      <c r="X53" s="42"/>
      <c r="Y53" s="42"/>
      <c r="Z53" s="42"/>
      <c r="AA53" s="42">
        <v>1</v>
      </c>
      <c r="AB53" s="42">
        <v>1</v>
      </c>
      <c r="AC53" s="42"/>
      <c r="AD53" s="42"/>
      <c r="AE53" s="42"/>
      <c r="AF53" s="42"/>
      <c r="AG53" s="42"/>
      <c r="AH53" s="42"/>
      <c r="AI53" s="42"/>
      <c r="AJ53" s="42"/>
      <c r="AK53" s="137">
        <v>2</v>
      </c>
      <c r="AL53" s="137">
        <v>2</v>
      </c>
      <c r="AM53" s="154"/>
      <c r="AN53" s="154"/>
      <c r="AO53" s="154"/>
      <c r="AP53" s="154"/>
    </row>
    <row r="54" spans="1:42" ht="30" x14ac:dyDescent="0.25">
      <c r="A54" s="40">
        <f t="shared" si="31"/>
        <v>43</v>
      </c>
      <c r="B54" s="179" t="s">
        <v>238</v>
      </c>
      <c r="C54" s="42">
        <v>1</v>
      </c>
      <c r="D54" s="137">
        <v>1</v>
      </c>
      <c r="E54" s="137"/>
      <c r="F54" s="137"/>
      <c r="G54" s="137"/>
      <c r="H54" s="137"/>
      <c r="I54" s="137"/>
      <c r="J54" s="42"/>
      <c r="K54" s="42"/>
      <c r="L54" s="42"/>
      <c r="M54" s="42"/>
      <c r="N54" s="137"/>
      <c r="O54" s="137"/>
      <c r="P54" s="137"/>
      <c r="Q54" s="137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>
        <v>1</v>
      </c>
      <c r="AF54" s="42">
        <v>1</v>
      </c>
      <c r="AG54" s="42"/>
      <c r="AH54" s="42"/>
      <c r="AI54" s="42"/>
      <c r="AJ54" s="42"/>
      <c r="AK54" s="42"/>
      <c r="AL54" s="42"/>
      <c r="AM54" s="42"/>
      <c r="AN54" s="42"/>
      <c r="AO54" s="137"/>
      <c r="AP54" s="154"/>
    </row>
    <row r="55" spans="1:42" ht="45" x14ac:dyDescent="0.25">
      <c r="A55" s="40">
        <f t="shared" si="31"/>
        <v>44</v>
      </c>
      <c r="B55" s="179" t="s">
        <v>239</v>
      </c>
      <c r="C55" s="138">
        <v>1</v>
      </c>
      <c r="D55" s="136">
        <v>1</v>
      </c>
      <c r="E55" s="136">
        <v>1</v>
      </c>
      <c r="F55" s="136"/>
      <c r="G55" s="136"/>
      <c r="H55" s="136"/>
      <c r="I55" s="136">
        <v>1</v>
      </c>
      <c r="J55" s="138">
        <v>1</v>
      </c>
      <c r="K55" s="138"/>
      <c r="L55" s="138"/>
      <c r="M55" s="138"/>
      <c r="N55" s="136"/>
      <c r="O55" s="136"/>
      <c r="P55" s="136"/>
      <c r="Q55" s="136">
        <v>1</v>
      </c>
      <c r="R55" s="138">
        <v>1</v>
      </c>
      <c r="S55" s="138">
        <v>1</v>
      </c>
      <c r="T55" s="138"/>
      <c r="U55" s="138"/>
      <c r="V55" s="138"/>
      <c r="W55" s="138"/>
      <c r="X55" s="138"/>
      <c r="Y55" s="138">
        <v>1</v>
      </c>
      <c r="Z55" s="138">
        <v>1</v>
      </c>
      <c r="AA55" s="138">
        <v>1</v>
      </c>
      <c r="AB55" s="138"/>
      <c r="AC55" s="138"/>
      <c r="AD55" s="138"/>
      <c r="AE55" s="138">
        <v>1</v>
      </c>
      <c r="AF55" s="138">
        <v>1</v>
      </c>
      <c r="AG55" s="138"/>
      <c r="AH55" s="138"/>
      <c r="AI55" s="138"/>
      <c r="AJ55" s="138"/>
      <c r="AK55" s="138"/>
      <c r="AL55" s="138"/>
      <c r="AM55" s="138"/>
      <c r="AN55" s="138"/>
      <c r="AO55" s="154"/>
      <c r="AP55" s="154"/>
    </row>
    <row r="56" spans="1:42" ht="30" x14ac:dyDescent="0.25">
      <c r="A56" s="40">
        <f t="shared" si="31"/>
        <v>45</v>
      </c>
      <c r="B56" s="206" t="s">
        <v>240</v>
      </c>
      <c r="C56" s="42">
        <v>1</v>
      </c>
      <c r="D56" s="137">
        <v>1</v>
      </c>
      <c r="E56" s="137"/>
      <c r="F56" s="137"/>
      <c r="G56" s="137">
        <v>1</v>
      </c>
      <c r="H56" s="137">
        <v>1</v>
      </c>
      <c r="I56" s="137"/>
      <c r="J56" s="42"/>
      <c r="K56" s="42"/>
      <c r="L56" s="42"/>
      <c r="M56" s="42"/>
      <c r="N56" s="137"/>
      <c r="O56" s="137"/>
      <c r="P56" s="137"/>
      <c r="Q56" s="137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137"/>
      <c r="AP56" s="154"/>
    </row>
    <row r="57" spans="1:42" x14ac:dyDescent="0.25">
      <c r="A57" s="40">
        <f t="shared" si="31"/>
        <v>46</v>
      </c>
      <c r="B57" s="206" t="s">
        <v>241</v>
      </c>
      <c r="C57" s="42">
        <v>1</v>
      </c>
      <c r="D57" s="137">
        <v>1</v>
      </c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</row>
    <row r="58" spans="1:42" x14ac:dyDescent="0.25">
      <c r="A58" s="149"/>
      <c r="B58" s="148" t="s">
        <v>242</v>
      </c>
      <c r="C58" s="153">
        <f t="shared" ref="C58:AP58" si="32">SUM(C25:C57)</f>
        <v>254</v>
      </c>
      <c r="D58" s="153">
        <f t="shared" si="32"/>
        <v>253</v>
      </c>
      <c r="E58" s="153">
        <f t="shared" si="32"/>
        <v>3</v>
      </c>
      <c r="F58" s="153">
        <f t="shared" si="32"/>
        <v>13</v>
      </c>
      <c r="G58" s="153">
        <f t="shared" si="32"/>
        <v>111</v>
      </c>
      <c r="H58" s="153">
        <f t="shared" si="32"/>
        <v>104</v>
      </c>
      <c r="I58" s="153">
        <f t="shared" si="32"/>
        <v>67</v>
      </c>
      <c r="J58" s="153">
        <f t="shared" si="32"/>
        <v>66</v>
      </c>
      <c r="K58" s="153">
        <f t="shared" si="32"/>
        <v>3</v>
      </c>
      <c r="L58" s="153">
        <f t="shared" si="32"/>
        <v>0</v>
      </c>
      <c r="M58" s="153">
        <f t="shared" si="32"/>
        <v>38</v>
      </c>
      <c r="N58" s="153">
        <f t="shared" si="32"/>
        <v>40</v>
      </c>
      <c r="O58" s="153">
        <f t="shared" si="32"/>
        <v>7</v>
      </c>
      <c r="P58" s="153">
        <f t="shared" si="32"/>
        <v>7</v>
      </c>
      <c r="Q58" s="153">
        <f t="shared" si="32"/>
        <v>15</v>
      </c>
      <c r="R58" s="153">
        <f t="shared" si="32"/>
        <v>19</v>
      </c>
      <c r="S58" s="153">
        <f t="shared" si="32"/>
        <v>1</v>
      </c>
      <c r="T58" s="153">
        <f t="shared" si="32"/>
        <v>3</v>
      </c>
      <c r="U58" s="153">
        <f t="shared" si="32"/>
        <v>5</v>
      </c>
      <c r="V58" s="153">
        <f t="shared" si="32"/>
        <v>7</v>
      </c>
      <c r="W58" s="153">
        <f t="shared" si="32"/>
        <v>3</v>
      </c>
      <c r="X58" s="153">
        <f t="shared" si="32"/>
        <v>5</v>
      </c>
      <c r="Y58" s="153">
        <f t="shared" si="32"/>
        <v>37</v>
      </c>
      <c r="Z58" s="153">
        <f t="shared" si="32"/>
        <v>40</v>
      </c>
      <c r="AA58" s="153">
        <f t="shared" si="32"/>
        <v>5</v>
      </c>
      <c r="AB58" s="153">
        <f t="shared" si="32"/>
        <v>7</v>
      </c>
      <c r="AC58" s="153">
        <f t="shared" si="32"/>
        <v>10</v>
      </c>
      <c r="AD58" s="153">
        <f t="shared" si="32"/>
        <v>16</v>
      </c>
      <c r="AE58" s="153">
        <f t="shared" si="32"/>
        <v>176</v>
      </c>
      <c r="AF58" s="153">
        <f t="shared" si="32"/>
        <v>177</v>
      </c>
      <c r="AG58" s="153">
        <f t="shared" si="32"/>
        <v>3</v>
      </c>
      <c r="AH58" s="153">
        <f t="shared" si="32"/>
        <v>6</v>
      </c>
      <c r="AI58" s="153">
        <f t="shared" si="32"/>
        <v>70</v>
      </c>
      <c r="AJ58" s="153">
        <f t="shared" si="32"/>
        <v>68</v>
      </c>
      <c r="AK58" s="153">
        <f t="shared" si="32"/>
        <v>8</v>
      </c>
      <c r="AL58" s="153">
        <f t="shared" si="32"/>
        <v>12</v>
      </c>
      <c r="AM58" s="153">
        <f t="shared" si="32"/>
        <v>0</v>
      </c>
      <c r="AN58" s="153">
        <f t="shared" si="32"/>
        <v>4</v>
      </c>
      <c r="AO58" s="153">
        <f t="shared" si="32"/>
        <v>0</v>
      </c>
      <c r="AP58" s="153">
        <f t="shared" si="32"/>
        <v>0</v>
      </c>
    </row>
    <row r="59" spans="1:42" x14ac:dyDescent="0.25">
      <c r="A59" s="152"/>
      <c r="B59" s="147" t="s">
        <v>243</v>
      </c>
      <c r="C59" s="133">
        <f t="shared" ref="C59:AP59" si="33">C58+C24</f>
        <v>722</v>
      </c>
      <c r="D59" s="133">
        <f t="shared" si="33"/>
        <v>729</v>
      </c>
      <c r="E59" s="133">
        <f t="shared" si="33"/>
        <v>10</v>
      </c>
      <c r="F59" s="133">
        <f t="shared" si="33"/>
        <v>33</v>
      </c>
      <c r="G59" s="133">
        <f t="shared" si="33"/>
        <v>440</v>
      </c>
      <c r="H59" s="133">
        <f t="shared" si="33"/>
        <v>430</v>
      </c>
      <c r="I59" s="133">
        <f t="shared" si="33"/>
        <v>305</v>
      </c>
      <c r="J59" s="133">
        <f t="shared" si="33"/>
        <v>301</v>
      </c>
      <c r="K59" s="133">
        <f t="shared" si="33"/>
        <v>20</v>
      </c>
      <c r="L59" s="133">
        <f t="shared" si="33"/>
        <v>5</v>
      </c>
      <c r="M59" s="133">
        <f t="shared" si="33"/>
        <v>160</v>
      </c>
      <c r="N59" s="133">
        <f t="shared" si="33"/>
        <v>171</v>
      </c>
      <c r="O59" s="133">
        <f t="shared" si="33"/>
        <v>93</v>
      </c>
      <c r="P59" s="133">
        <f t="shared" si="33"/>
        <v>99</v>
      </c>
      <c r="Q59" s="133">
        <f t="shared" si="33"/>
        <v>70</v>
      </c>
      <c r="R59" s="133">
        <f t="shared" si="33"/>
        <v>72</v>
      </c>
      <c r="S59" s="133">
        <f t="shared" si="33"/>
        <v>1</v>
      </c>
      <c r="T59" s="133">
        <f t="shared" si="33"/>
        <v>3</v>
      </c>
      <c r="U59" s="133">
        <f t="shared" si="33"/>
        <v>33</v>
      </c>
      <c r="V59" s="133">
        <f t="shared" si="33"/>
        <v>36</v>
      </c>
      <c r="W59" s="133">
        <f t="shared" si="33"/>
        <v>29</v>
      </c>
      <c r="X59" s="133">
        <f t="shared" si="33"/>
        <v>33</v>
      </c>
      <c r="Y59" s="133">
        <f t="shared" si="33"/>
        <v>186</v>
      </c>
      <c r="Z59" s="133">
        <f t="shared" si="33"/>
        <v>207</v>
      </c>
      <c r="AA59" s="133">
        <f t="shared" si="33"/>
        <v>17</v>
      </c>
      <c r="AB59" s="133">
        <f t="shared" si="33"/>
        <v>27</v>
      </c>
      <c r="AC59" s="133">
        <f t="shared" si="33"/>
        <v>65</v>
      </c>
      <c r="AD59" s="133">
        <f t="shared" si="33"/>
        <v>79</v>
      </c>
      <c r="AE59" s="133">
        <f t="shared" si="33"/>
        <v>448</v>
      </c>
      <c r="AF59" s="133">
        <f t="shared" si="33"/>
        <v>448</v>
      </c>
      <c r="AG59" s="133">
        <f t="shared" si="33"/>
        <v>9</v>
      </c>
      <c r="AH59" s="133">
        <f t="shared" si="33"/>
        <v>17</v>
      </c>
      <c r="AI59" s="133">
        <f t="shared" si="33"/>
        <v>228</v>
      </c>
      <c r="AJ59" s="133">
        <f t="shared" si="33"/>
        <v>229</v>
      </c>
      <c r="AK59" s="133">
        <f t="shared" si="33"/>
        <v>37</v>
      </c>
      <c r="AL59" s="133">
        <f t="shared" si="33"/>
        <v>43</v>
      </c>
      <c r="AM59" s="133">
        <f t="shared" si="33"/>
        <v>0</v>
      </c>
      <c r="AN59" s="133">
        <f t="shared" si="33"/>
        <v>6</v>
      </c>
      <c r="AO59" s="133">
        <f t="shared" si="33"/>
        <v>0</v>
      </c>
      <c r="AP59" s="133">
        <f t="shared" si="33"/>
        <v>0</v>
      </c>
    </row>
    <row r="61" spans="1:42" x14ac:dyDescent="0.25">
      <c r="G61" s="13">
        <f>H59*100/D59</f>
        <v>58.984910836762687</v>
      </c>
    </row>
  </sheetData>
  <mergeCells count="35">
    <mergeCell ref="AF2:AJ2"/>
    <mergeCell ref="Q7:R8"/>
    <mergeCell ref="S8:T8"/>
    <mergeCell ref="U8:V8"/>
    <mergeCell ref="AE7:AF8"/>
    <mergeCell ref="AE6:AJ6"/>
    <mergeCell ref="AG7:AJ7"/>
    <mergeCell ref="AG8:AH8"/>
    <mergeCell ref="AI8:AJ8"/>
    <mergeCell ref="Y7:Z8"/>
    <mergeCell ref="Y6:AD6"/>
    <mergeCell ref="AA7:AD7"/>
    <mergeCell ref="AA8:AB8"/>
    <mergeCell ref="AO6:AP8"/>
    <mergeCell ref="A6:A9"/>
    <mergeCell ref="C6:H6"/>
    <mergeCell ref="I6:P6"/>
    <mergeCell ref="K7:P7"/>
    <mergeCell ref="O8:P8"/>
    <mergeCell ref="Q6:X6"/>
    <mergeCell ref="S7:X7"/>
    <mergeCell ref="W8:X8"/>
    <mergeCell ref="K8:L8"/>
    <mergeCell ref="M8:N8"/>
    <mergeCell ref="AK8:AL8"/>
    <mergeCell ref="AM8:AN8"/>
    <mergeCell ref="E8:F8"/>
    <mergeCell ref="G8:H8"/>
    <mergeCell ref="I7:J8"/>
    <mergeCell ref="AK6:AN7"/>
    <mergeCell ref="C7:D8"/>
    <mergeCell ref="E7:H7"/>
    <mergeCell ref="AC8:AD8"/>
    <mergeCell ref="B3:AJ3"/>
    <mergeCell ref="B6:B9"/>
  </mergeCells>
  <pageMargins left="0.39370078740157483" right="0.39370078740157483" top="0.39370078740157483" bottom="0.3937007874015748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FE62"/>
  <sheetViews>
    <sheetView workbookViewId="0">
      <pane ySplit="9" topLeftCell="A49" activePane="bottomLeft" state="frozen"/>
      <selection pane="bottomLeft" activeCell="T58" sqref="T58"/>
    </sheetView>
  </sheetViews>
  <sheetFormatPr defaultColWidth="9.140625" defaultRowHeight="15" x14ac:dyDescent="0.25"/>
  <cols>
    <col min="1" max="1" width="5" style="25" customWidth="1"/>
    <col min="2" max="2" width="42.42578125" style="25" customWidth="1"/>
    <col min="3" max="3" width="10.7109375" style="25" customWidth="1"/>
    <col min="4" max="4" width="10.5703125" style="25" customWidth="1"/>
    <col min="5" max="8" width="7" style="25" customWidth="1"/>
    <col min="9" max="9" width="9.140625" style="25" customWidth="1"/>
    <col min="10" max="10" width="9.42578125" style="25" customWidth="1"/>
    <col min="11" max="11" width="7.28515625" style="25" customWidth="1"/>
    <col min="12" max="12" width="7.7109375" style="25" customWidth="1"/>
    <col min="13" max="34" width="6.7109375" style="25" customWidth="1"/>
    <col min="35" max="35" width="7.5703125" style="98" customWidth="1"/>
    <col min="36" max="36" width="7.85546875" style="98" customWidth="1"/>
    <col min="37" max="37" width="9" style="98" customWidth="1"/>
    <col min="38" max="38" width="9.7109375" style="98" customWidth="1"/>
    <col min="39" max="40" width="9.5703125" style="98" customWidth="1"/>
    <col min="41" max="41" width="7.140625" style="25" customWidth="1"/>
    <col min="42" max="46" width="6.7109375" style="25" customWidth="1"/>
    <col min="47" max="16384" width="9.140625" style="25"/>
  </cols>
  <sheetData>
    <row r="1" spans="1:837" x14ac:dyDescent="0.25">
      <c r="X1" s="360" t="s">
        <v>83</v>
      </c>
      <c r="Y1" s="360"/>
      <c r="Z1" s="360"/>
      <c r="AA1" s="360"/>
      <c r="AB1" s="360"/>
      <c r="AC1" s="360"/>
      <c r="AD1" s="360"/>
      <c r="AE1" s="360"/>
      <c r="AF1" s="360"/>
      <c r="AG1" s="360"/>
      <c r="AH1" s="360"/>
    </row>
    <row r="2" spans="1:837" x14ac:dyDescent="0.25">
      <c r="G2" s="360" t="s">
        <v>117</v>
      </c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</row>
    <row r="3" spans="1:837" s="48" customFormat="1" x14ac:dyDescent="0.25"/>
    <row r="5" spans="1:837" s="116" customFormat="1" ht="27.75" customHeight="1" x14ac:dyDescent="0.25">
      <c r="A5" s="353" t="s">
        <v>23</v>
      </c>
      <c r="B5" s="331" t="s">
        <v>34</v>
      </c>
      <c r="C5" s="361" t="s">
        <v>107</v>
      </c>
      <c r="D5" s="362"/>
      <c r="E5" s="362"/>
      <c r="F5" s="362"/>
      <c r="G5" s="362"/>
      <c r="H5" s="362"/>
      <c r="I5" s="362"/>
      <c r="J5" s="363"/>
      <c r="K5" s="333" t="s">
        <v>74</v>
      </c>
      <c r="L5" s="334"/>
      <c r="M5" s="334"/>
      <c r="N5" s="334"/>
      <c r="O5" s="334"/>
      <c r="P5" s="334"/>
      <c r="Q5" s="350" t="s">
        <v>94</v>
      </c>
      <c r="R5" s="350"/>
      <c r="S5" s="350"/>
      <c r="T5" s="350"/>
      <c r="U5" s="350"/>
      <c r="V5" s="350"/>
      <c r="W5" s="350" t="s">
        <v>77</v>
      </c>
      <c r="X5" s="350"/>
      <c r="Y5" s="350"/>
      <c r="Z5" s="350"/>
      <c r="AA5" s="350"/>
      <c r="AB5" s="350"/>
      <c r="AC5" s="350" t="s">
        <v>78</v>
      </c>
      <c r="AD5" s="350"/>
      <c r="AE5" s="350"/>
      <c r="AF5" s="350"/>
      <c r="AG5" s="350"/>
      <c r="AH5" s="350"/>
      <c r="AI5" s="351" t="s">
        <v>167</v>
      </c>
      <c r="AJ5" s="351"/>
      <c r="AK5" s="351"/>
      <c r="AL5" s="351"/>
      <c r="AM5" s="351"/>
      <c r="AN5" s="351"/>
      <c r="AO5" s="334" t="s">
        <v>154</v>
      </c>
      <c r="AP5" s="334"/>
      <c r="AQ5" s="334"/>
      <c r="AR5" s="334"/>
      <c r="AS5" s="334"/>
      <c r="AT5" s="335"/>
    </row>
    <row r="6" spans="1:837" s="56" customFormat="1" ht="33" customHeight="1" x14ac:dyDescent="0.25">
      <c r="A6" s="354"/>
      <c r="B6" s="352"/>
      <c r="C6" s="364"/>
      <c r="D6" s="365"/>
      <c r="E6" s="365"/>
      <c r="F6" s="365"/>
      <c r="G6" s="365"/>
      <c r="H6" s="365"/>
      <c r="I6" s="365"/>
      <c r="J6" s="366"/>
      <c r="K6" s="351" t="s">
        <v>1</v>
      </c>
      <c r="L6" s="351"/>
      <c r="M6" s="350" t="s">
        <v>36</v>
      </c>
      <c r="N6" s="350"/>
      <c r="O6" s="350"/>
      <c r="P6" s="350"/>
      <c r="Q6" s="351" t="s">
        <v>1</v>
      </c>
      <c r="R6" s="351"/>
      <c r="S6" s="350" t="s">
        <v>36</v>
      </c>
      <c r="T6" s="350"/>
      <c r="U6" s="350"/>
      <c r="V6" s="350"/>
      <c r="W6" s="351" t="s">
        <v>1</v>
      </c>
      <c r="X6" s="351"/>
      <c r="Y6" s="350" t="s">
        <v>36</v>
      </c>
      <c r="Z6" s="350"/>
      <c r="AA6" s="350"/>
      <c r="AB6" s="350"/>
      <c r="AC6" s="351" t="s">
        <v>1</v>
      </c>
      <c r="AD6" s="351"/>
      <c r="AE6" s="350" t="s">
        <v>36</v>
      </c>
      <c r="AF6" s="350"/>
      <c r="AG6" s="350"/>
      <c r="AH6" s="350"/>
      <c r="AI6" s="351" t="s">
        <v>1</v>
      </c>
      <c r="AJ6" s="351"/>
      <c r="AK6" s="351" t="s">
        <v>36</v>
      </c>
      <c r="AL6" s="351"/>
      <c r="AM6" s="351"/>
      <c r="AN6" s="351"/>
      <c r="AO6" s="351" t="s">
        <v>1</v>
      </c>
      <c r="AP6" s="351"/>
      <c r="AQ6" s="350" t="s">
        <v>36</v>
      </c>
      <c r="AR6" s="350"/>
      <c r="AS6" s="350"/>
      <c r="AT6" s="350"/>
    </row>
    <row r="7" spans="1:837" s="56" customFormat="1" ht="60.75" customHeight="1" x14ac:dyDescent="0.25">
      <c r="A7" s="354"/>
      <c r="B7" s="352"/>
      <c r="C7" s="355" t="s">
        <v>10</v>
      </c>
      <c r="D7" s="356"/>
      <c r="E7" s="357" t="s">
        <v>11</v>
      </c>
      <c r="F7" s="358"/>
      <c r="G7" s="357" t="s">
        <v>108</v>
      </c>
      <c r="H7" s="358"/>
      <c r="I7" s="357" t="s">
        <v>12</v>
      </c>
      <c r="J7" s="358"/>
      <c r="K7" s="351"/>
      <c r="L7" s="351"/>
      <c r="M7" s="319" t="s">
        <v>75</v>
      </c>
      <c r="N7" s="319"/>
      <c r="O7" s="319" t="s">
        <v>76</v>
      </c>
      <c r="P7" s="319"/>
      <c r="Q7" s="351"/>
      <c r="R7" s="351"/>
      <c r="S7" s="319" t="s">
        <v>75</v>
      </c>
      <c r="T7" s="319"/>
      <c r="U7" s="319" t="s">
        <v>76</v>
      </c>
      <c r="V7" s="319"/>
      <c r="W7" s="351"/>
      <c r="X7" s="351"/>
      <c r="Y7" s="319" t="s">
        <v>75</v>
      </c>
      <c r="Z7" s="319"/>
      <c r="AA7" s="319" t="s">
        <v>76</v>
      </c>
      <c r="AB7" s="319"/>
      <c r="AC7" s="351"/>
      <c r="AD7" s="351"/>
      <c r="AE7" s="319" t="s">
        <v>75</v>
      </c>
      <c r="AF7" s="319"/>
      <c r="AG7" s="319" t="s">
        <v>76</v>
      </c>
      <c r="AH7" s="319"/>
      <c r="AI7" s="351"/>
      <c r="AJ7" s="351"/>
      <c r="AK7" s="359" t="s">
        <v>75</v>
      </c>
      <c r="AL7" s="359"/>
      <c r="AM7" s="359" t="s">
        <v>76</v>
      </c>
      <c r="AN7" s="359"/>
      <c r="AO7" s="351"/>
      <c r="AP7" s="351"/>
      <c r="AQ7" s="319" t="s">
        <v>75</v>
      </c>
      <c r="AR7" s="319"/>
      <c r="AS7" s="319" t="s">
        <v>76</v>
      </c>
      <c r="AT7" s="319"/>
    </row>
    <row r="8" spans="1:837" s="56" customFormat="1" ht="16.5" customHeight="1" x14ac:dyDescent="0.25">
      <c r="A8" s="354"/>
      <c r="B8" s="352"/>
      <c r="C8" s="117">
        <v>2022</v>
      </c>
      <c r="D8" s="117">
        <v>2023</v>
      </c>
      <c r="E8" s="111">
        <v>2022</v>
      </c>
      <c r="F8" s="111">
        <v>2023</v>
      </c>
      <c r="G8" s="111">
        <v>2022</v>
      </c>
      <c r="H8" s="111">
        <v>2023</v>
      </c>
      <c r="I8" s="111">
        <v>2022</v>
      </c>
      <c r="J8" s="111">
        <v>2023</v>
      </c>
      <c r="K8" s="129">
        <v>2022</v>
      </c>
      <c r="L8" s="129">
        <v>2023</v>
      </c>
      <c r="M8" s="127">
        <v>2022</v>
      </c>
      <c r="N8" s="127">
        <v>2023</v>
      </c>
      <c r="O8" s="127">
        <v>2022</v>
      </c>
      <c r="P8" s="127">
        <v>2023</v>
      </c>
      <c r="Q8" s="129">
        <v>2022</v>
      </c>
      <c r="R8" s="129">
        <v>2023</v>
      </c>
      <c r="S8" s="127">
        <v>2022</v>
      </c>
      <c r="T8" s="127">
        <v>2023</v>
      </c>
      <c r="U8" s="127">
        <v>2022</v>
      </c>
      <c r="V8" s="127">
        <v>2023</v>
      </c>
      <c r="W8" s="129">
        <v>2022</v>
      </c>
      <c r="X8" s="129">
        <v>2023</v>
      </c>
      <c r="Y8" s="127">
        <v>2022</v>
      </c>
      <c r="Z8" s="127">
        <v>2023</v>
      </c>
      <c r="AA8" s="127">
        <v>2022</v>
      </c>
      <c r="AB8" s="127">
        <v>2023</v>
      </c>
      <c r="AC8" s="129">
        <v>2022</v>
      </c>
      <c r="AD8" s="129">
        <v>2023</v>
      </c>
      <c r="AE8" s="127">
        <v>2022</v>
      </c>
      <c r="AF8" s="127">
        <v>2023</v>
      </c>
      <c r="AG8" s="127">
        <v>2022</v>
      </c>
      <c r="AH8" s="127">
        <v>2023</v>
      </c>
      <c r="AI8" s="129">
        <v>2022</v>
      </c>
      <c r="AJ8" s="129">
        <v>2023</v>
      </c>
      <c r="AK8" s="129">
        <v>2022</v>
      </c>
      <c r="AL8" s="129">
        <v>2023</v>
      </c>
      <c r="AM8" s="129">
        <v>2022</v>
      </c>
      <c r="AN8" s="129">
        <v>2023</v>
      </c>
      <c r="AO8" s="129">
        <v>2022</v>
      </c>
      <c r="AP8" s="129">
        <v>2023</v>
      </c>
      <c r="AQ8" s="127">
        <v>2022</v>
      </c>
      <c r="AR8" s="127">
        <v>2023</v>
      </c>
      <c r="AS8" s="127">
        <v>2022</v>
      </c>
      <c r="AT8" s="127">
        <v>2023</v>
      </c>
    </row>
    <row r="9" spans="1:837" s="58" customFormat="1" ht="12.75" customHeight="1" x14ac:dyDescent="0.25">
      <c r="A9" s="44">
        <v>1</v>
      </c>
      <c r="B9" s="44">
        <f>A9+1</f>
        <v>2</v>
      </c>
      <c r="C9" s="96">
        <f t="shared" ref="C9:AH9" si="0">B9+1</f>
        <v>3</v>
      </c>
      <c r="D9" s="96">
        <f t="shared" si="0"/>
        <v>4</v>
      </c>
      <c r="E9" s="44">
        <f t="shared" si="0"/>
        <v>5</v>
      </c>
      <c r="F9" s="44">
        <f t="shared" si="0"/>
        <v>6</v>
      </c>
      <c r="G9" s="44">
        <f t="shared" si="0"/>
        <v>7</v>
      </c>
      <c r="H9" s="44">
        <f t="shared" si="0"/>
        <v>8</v>
      </c>
      <c r="I9" s="44">
        <f t="shared" si="0"/>
        <v>9</v>
      </c>
      <c r="J9" s="44">
        <f t="shared" si="0"/>
        <v>10</v>
      </c>
      <c r="K9" s="96">
        <f t="shared" si="0"/>
        <v>11</v>
      </c>
      <c r="L9" s="96">
        <f t="shared" si="0"/>
        <v>12</v>
      </c>
      <c r="M9" s="44">
        <f t="shared" si="0"/>
        <v>13</v>
      </c>
      <c r="N9" s="44">
        <f t="shared" si="0"/>
        <v>14</v>
      </c>
      <c r="O9" s="44">
        <f t="shared" si="0"/>
        <v>15</v>
      </c>
      <c r="P9" s="44">
        <f t="shared" si="0"/>
        <v>16</v>
      </c>
      <c r="Q9" s="96">
        <f t="shared" si="0"/>
        <v>17</v>
      </c>
      <c r="R9" s="96">
        <f t="shared" si="0"/>
        <v>18</v>
      </c>
      <c r="S9" s="44">
        <f t="shared" si="0"/>
        <v>19</v>
      </c>
      <c r="T9" s="44">
        <f t="shared" si="0"/>
        <v>20</v>
      </c>
      <c r="U9" s="44">
        <f t="shared" si="0"/>
        <v>21</v>
      </c>
      <c r="V9" s="44">
        <f t="shared" si="0"/>
        <v>22</v>
      </c>
      <c r="W9" s="96">
        <f t="shared" si="0"/>
        <v>23</v>
      </c>
      <c r="X9" s="96">
        <f t="shared" si="0"/>
        <v>24</v>
      </c>
      <c r="Y9" s="44">
        <f t="shared" si="0"/>
        <v>25</v>
      </c>
      <c r="Z9" s="44">
        <f t="shared" si="0"/>
        <v>26</v>
      </c>
      <c r="AA9" s="44">
        <f t="shared" si="0"/>
        <v>27</v>
      </c>
      <c r="AB9" s="44">
        <f t="shared" si="0"/>
        <v>28</v>
      </c>
      <c r="AC9" s="96">
        <f t="shared" si="0"/>
        <v>29</v>
      </c>
      <c r="AD9" s="96">
        <f t="shared" si="0"/>
        <v>30</v>
      </c>
      <c r="AE9" s="44">
        <f t="shared" si="0"/>
        <v>31</v>
      </c>
      <c r="AF9" s="44">
        <f t="shared" si="0"/>
        <v>32</v>
      </c>
      <c r="AG9" s="44">
        <f t="shared" si="0"/>
        <v>33</v>
      </c>
      <c r="AH9" s="44">
        <f t="shared" si="0"/>
        <v>34</v>
      </c>
      <c r="AI9" s="96">
        <v>35</v>
      </c>
      <c r="AJ9" s="96">
        <v>36</v>
      </c>
      <c r="AK9" s="96">
        <v>37</v>
      </c>
      <c r="AL9" s="96">
        <v>38</v>
      </c>
      <c r="AM9" s="96">
        <v>39</v>
      </c>
      <c r="AN9" s="96">
        <v>40</v>
      </c>
      <c r="AO9" s="96">
        <v>41</v>
      </c>
      <c r="AP9" s="96">
        <v>42</v>
      </c>
      <c r="AQ9" s="44">
        <v>43</v>
      </c>
      <c r="AR9" s="44">
        <v>44</v>
      </c>
      <c r="AS9" s="44">
        <v>45</v>
      </c>
      <c r="AT9" s="44">
        <v>46</v>
      </c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U9" s="57"/>
      <c r="FV9" s="57"/>
      <c r="FW9" s="57"/>
      <c r="FX9" s="57"/>
      <c r="FY9" s="57"/>
      <c r="FZ9" s="57"/>
      <c r="GA9" s="57"/>
      <c r="GB9" s="57"/>
      <c r="GC9" s="57"/>
      <c r="GD9" s="57"/>
      <c r="GE9" s="57"/>
      <c r="GF9" s="57"/>
      <c r="GG9" s="57"/>
      <c r="GH9" s="57"/>
      <c r="GI9" s="57"/>
      <c r="GJ9" s="57"/>
      <c r="GK9" s="57"/>
      <c r="GL9" s="57"/>
      <c r="GM9" s="57"/>
      <c r="GN9" s="57"/>
      <c r="GO9" s="57"/>
      <c r="GP9" s="57"/>
      <c r="GQ9" s="57"/>
      <c r="GR9" s="57"/>
      <c r="GS9" s="57"/>
      <c r="GT9" s="57"/>
      <c r="GU9" s="57"/>
      <c r="GV9" s="57"/>
      <c r="GW9" s="57"/>
      <c r="GX9" s="57"/>
      <c r="GY9" s="57"/>
      <c r="GZ9" s="57"/>
      <c r="HA9" s="57"/>
      <c r="HB9" s="57"/>
      <c r="HC9" s="57"/>
      <c r="HD9" s="57"/>
      <c r="HE9" s="57"/>
      <c r="HF9" s="57"/>
      <c r="HG9" s="57"/>
      <c r="HH9" s="57"/>
      <c r="HI9" s="57"/>
      <c r="HJ9" s="57"/>
      <c r="HK9" s="57"/>
      <c r="HL9" s="57"/>
      <c r="HM9" s="57"/>
      <c r="HN9" s="57"/>
      <c r="HO9" s="57"/>
      <c r="HP9" s="57"/>
      <c r="HQ9" s="57"/>
      <c r="HR9" s="57"/>
      <c r="HS9" s="57"/>
      <c r="HT9" s="57"/>
      <c r="HU9" s="57"/>
      <c r="HV9" s="57"/>
      <c r="HW9" s="57"/>
      <c r="HX9" s="57"/>
      <c r="HY9" s="57"/>
      <c r="HZ9" s="57"/>
      <c r="IA9" s="57"/>
      <c r="IB9" s="57"/>
      <c r="IC9" s="57"/>
      <c r="ID9" s="57"/>
      <c r="IE9" s="57"/>
      <c r="IF9" s="57"/>
      <c r="IG9" s="57"/>
      <c r="IH9" s="57"/>
      <c r="II9" s="57"/>
      <c r="IJ9" s="57"/>
      <c r="IK9" s="57"/>
      <c r="IL9" s="57"/>
      <c r="IM9" s="57"/>
      <c r="IN9" s="57"/>
      <c r="IO9" s="57"/>
      <c r="IP9" s="57"/>
      <c r="IQ9" s="57"/>
      <c r="IR9" s="57"/>
      <c r="IS9" s="57"/>
      <c r="IT9" s="57"/>
      <c r="IU9" s="57"/>
      <c r="IV9" s="57"/>
      <c r="IW9" s="57"/>
      <c r="IX9" s="57"/>
      <c r="IY9" s="57"/>
      <c r="IZ9" s="57"/>
      <c r="JA9" s="57"/>
      <c r="JB9" s="57"/>
      <c r="JC9" s="57"/>
      <c r="JD9" s="57"/>
      <c r="JE9" s="57"/>
      <c r="JF9" s="57"/>
      <c r="JG9" s="57"/>
      <c r="JH9" s="57"/>
      <c r="JI9" s="57"/>
      <c r="JJ9" s="57"/>
      <c r="JK9" s="57"/>
      <c r="JL9" s="57"/>
      <c r="JM9" s="57"/>
      <c r="JN9" s="57"/>
      <c r="JO9" s="57"/>
      <c r="JP9" s="57"/>
      <c r="JQ9" s="57"/>
      <c r="JR9" s="57"/>
      <c r="JS9" s="57"/>
      <c r="JT9" s="57"/>
      <c r="JU9" s="57"/>
      <c r="JV9" s="57"/>
      <c r="JW9" s="57"/>
      <c r="JX9" s="57"/>
      <c r="JY9" s="57"/>
      <c r="JZ9" s="57"/>
      <c r="KA9" s="57"/>
      <c r="KB9" s="57"/>
      <c r="KC9" s="57"/>
      <c r="KD9" s="57"/>
      <c r="KE9" s="57"/>
      <c r="KF9" s="57"/>
      <c r="KG9" s="57"/>
      <c r="KH9" s="57"/>
      <c r="KI9" s="57"/>
      <c r="KJ9" s="57"/>
      <c r="KK9" s="57"/>
      <c r="KL9" s="57"/>
      <c r="KM9" s="57"/>
      <c r="KN9" s="57"/>
      <c r="KO9" s="57"/>
      <c r="KP9" s="57"/>
      <c r="KQ9" s="57"/>
      <c r="KR9" s="57"/>
      <c r="KS9" s="57"/>
      <c r="KT9" s="57"/>
      <c r="KU9" s="57"/>
      <c r="KV9" s="57"/>
      <c r="KW9" s="57"/>
      <c r="KX9" s="57"/>
      <c r="KY9" s="57"/>
      <c r="KZ9" s="57"/>
      <c r="LA9" s="57"/>
      <c r="LB9" s="57"/>
      <c r="LC9" s="57"/>
      <c r="LD9" s="57"/>
      <c r="LE9" s="57"/>
      <c r="LF9" s="57"/>
      <c r="LG9" s="57"/>
      <c r="LH9" s="57"/>
      <c r="LI9" s="57"/>
      <c r="LJ9" s="57"/>
      <c r="LK9" s="57"/>
      <c r="LL9" s="57"/>
      <c r="LM9" s="57"/>
      <c r="LN9" s="57"/>
      <c r="LO9" s="57"/>
      <c r="LP9" s="57"/>
      <c r="LQ9" s="57"/>
      <c r="LR9" s="57"/>
      <c r="LS9" s="57"/>
      <c r="LT9" s="57"/>
      <c r="LU9" s="57"/>
      <c r="LV9" s="57"/>
      <c r="LW9" s="57"/>
      <c r="LX9" s="57"/>
      <c r="LY9" s="57"/>
      <c r="LZ9" s="57"/>
      <c r="MA9" s="57"/>
      <c r="MB9" s="57"/>
      <c r="MC9" s="57"/>
      <c r="MD9" s="57"/>
      <c r="ME9" s="57"/>
      <c r="MF9" s="57"/>
      <c r="MG9" s="57"/>
      <c r="MH9" s="57"/>
      <c r="MI9" s="57"/>
      <c r="MJ9" s="57"/>
      <c r="MK9" s="57"/>
      <c r="ML9" s="57"/>
      <c r="MM9" s="57"/>
      <c r="MN9" s="57"/>
      <c r="MO9" s="57"/>
      <c r="MP9" s="57"/>
      <c r="MQ9" s="57"/>
      <c r="MR9" s="57"/>
      <c r="MS9" s="57"/>
      <c r="MT9" s="57"/>
      <c r="MU9" s="57"/>
      <c r="MV9" s="57"/>
      <c r="MW9" s="57"/>
      <c r="MX9" s="57"/>
      <c r="MY9" s="57"/>
      <c r="MZ9" s="57"/>
      <c r="NA9" s="57"/>
      <c r="NB9" s="57"/>
      <c r="NC9" s="57"/>
      <c r="ND9" s="57"/>
      <c r="NE9" s="57"/>
      <c r="NF9" s="57"/>
      <c r="NG9" s="57"/>
      <c r="NH9" s="57"/>
      <c r="NI9" s="57"/>
      <c r="NJ9" s="57"/>
      <c r="NK9" s="57"/>
      <c r="NL9" s="57"/>
      <c r="NM9" s="57"/>
      <c r="NN9" s="57"/>
      <c r="NO9" s="57"/>
      <c r="NP9" s="57"/>
      <c r="NQ9" s="57"/>
      <c r="NR9" s="57"/>
      <c r="NS9" s="57"/>
      <c r="NT9" s="57"/>
      <c r="NU9" s="57"/>
      <c r="NV9" s="57"/>
      <c r="NW9" s="57"/>
      <c r="NX9" s="57"/>
      <c r="NY9" s="57"/>
      <c r="NZ9" s="57"/>
      <c r="OA9" s="57"/>
      <c r="OB9" s="57"/>
      <c r="OC9" s="57"/>
      <c r="OD9" s="57"/>
      <c r="OE9" s="57"/>
      <c r="OF9" s="57"/>
      <c r="OG9" s="57"/>
      <c r="OH9" s="57"/>
      <c r="OI9" s="57"/>
      <c r="OJ9" s="57"/>
      <c r="OK9" s="57"/>
      <c r="OL9" s="57"/>
      <c r="OM9" s="57"/>
      <c r="ON9" s="57"/>
      <c r="OO9" s="57"/>
      <c r="OP9" s="57"/>
      <c r="OQ9" s="57"/>
      <c r="OR9" s="57"/>
      <c r="OS9" s="57"/>
      <c r="OT9" s="57"/>
      <c r="OU9" s="57"/>
      <c r="OV9" s="57"/>
      <c r="OW9" s="57"/>
      <c r="OX9" s="57"/>
      <c r="OY9" s="57"/>
      <c r="OZ9" s="57"/>
      <c r="PA9" s="57"/>
      <c r="PB9" s="57"/>
      <c r="PC9" s="57"/>
      <c r="PD9" s="57"/>
      <c r="PE9" s="57"/>
      <c r="PF9" s="57"/>
      <c r="PG9" s="57"/>
      <c r="PH9" s="57"/>
      <c r="PI9" s="57"/>
      <c r="PJ9" s="57"/>
      <c r="PK9" s="57"/>
      <c r="PL9" s="57"/>
      <c r="PM9" s="57"/>
      <c r="PN9" s="57"/>
      <c r="PO9" s="57"/>
      <c r="PP9" s="57"/>
      <c r="PQ9" s="57"/>
      <c r="PR9" s="57"/>
      <c r="PS9" s="57"/>
      <c r="PT9" s="57"/>
      <c r="PU9" s="57"/>
      <c r="PV9" s="57"/>
      <c r="PW9" s="57"/>
      <c r="PX9" s="57"/>
      <c r="PY9" s="57"/>
      <c r="PZ9" s="57"/>
      <c r="QA9" s="57"/>
      <c r="QB9" s="57"/>
      <c r="QC9" s="57"/>
      <c r="QD9" s="57"/>
      <c r="QE9" s="57"/>
      <c r="QF9" s="57"/>
      <c r="QG9" s="57"/>
      <c r="QH9" s="57"/>
      <c r="QI9" s="57"/>
      <c r="QJ9" s="57"/>
      <c r="QK9" s="57"/>
      <c r="QL9" s="57"/>
      <c r="QM9" s="57"/>
      <c r="QN9" s="57"/>
      <c r="QO9" s="57"/>
      <c r="QP9" s="57"/>
      <c r="QQ9" s="57"/>
      <c r="QR9" s="57"/>
      <c r="QS9" s="57"/>
      <c r="QT9" s="57"/>
      <c r="QU9" s="57"/>
      <c r="QV9" s="57"/>
      <c r="QW9" s="57"/>
      <c r="QX9" s="57"/>
      <c r="QY9" s="57"/>
      <c r="QZ9" s="57"/>
      <c r="RA9" s="57"/>
      <c r="RB9" s="57"/>
      <c r="RC9" s="57"/>
      <c r="RD9" s="57"/>
      <c r="RE9" s="57"/>
      <c r="RF9" s="57"/>
      <c r="RG9" s="57"/>
      <c r="RH9" s="57"/>
      <c r="RI9" s="57"/>
      <c r="RJ9" s="57"/>
      <c r="RK9" s="57"/>
      <c r="RL9" s="57"/>
      <c r="RM9" s="57"/>
      <c r="RN9" s="57"/>
      <c r="RO9" s="57"/>
      <c r="RP9" s="57"/>
      <c r="RQ9" s="57"/>
      <c r="RR9" s="57"/>
      <c r="RS9" s="57"/>
      <c r="RT9" s="57"/>
      <c r="RU9" s="57"/>
      <c r="RV9" s="57"/>
      <c r="RW9" s="57"/>
      <c r="RX9" s="57"/>
      <c r="RY9" s="57"/>
      <c r="RZ9" s="57"/>
      <c r="SA9" s="57"/>
      <c r="SB9" s="57"/>
      <c r="SC9" s="57"/>
      <c r="SD9" s="57"/>
      <c r="SE9" s="57"/>
      <c r="SF9" s="57"/>
      <c r="SG9" s="57"/>
      <c r="SH9" s="57"/>
      <c r="SI9" s="57"/>
      <c r="SJ9" s="57"/>
      <c r="SK9" s="57"/>
      <c r="SL9" s="57"/>
      <c r="SM9" s="57"/>
      <c r="SN9" s="57"/>
      <c r="SO9" s="57"/>
      <c r="SP9" s="57"/>
      <c r="SQ9" s="57"/>
      <c r="SR9" s="57"/>
      <c r="SS9" s="57"/>
      <c r="ST9" s="57"/>
      <c r="SU9" s="57"/>
      <c r="SV9" s="57"/>
      <c r="SW9" s="57"/>
      <c r="SX9" s="57"/>
      <c r="SY9" s="57"/>
      <c r="SZ9" s="57"/>
      <c r="TA9" s="57"/>
      <c r="TB9" s="57"/>
      <c r="TC9" s="57"/>
      <c r="TD9" s="57"/>
      <c r="TE9" s="57"/>
      <c r="TF9" s="57"/>
      <c r="TG9" s="57"/>
      <c r="TH9" s="57"/>
      <c r="TI9" s="57"/>
      <c r="TJ9" s="57"/>
      <c r="TK9" s="57"/>
      <c r="TL9" s="57"/>
      <c r="TM9" s="57"/>
      <c r="TN9" s="57"/>
      <c r="TO9" s="57"/>
      <c r="TP9" s="57"/>
      <c r="TQ9" s="57"/>
      <c r="TR9" s="57"/>
      <c r="TS9" s="57"/>
      <c r="TT9" s="57"/>
      <c r="TU9" s="57"/>
      <c r="TV9" s="57"/>
      <c r="TW9" s="57"/>
      <c r="TX9" s="57"/>
      <c r="TY9" s="57"/>
      <c r="TZ9" s="57"/>
      <c r="UA9" s="57"/>
      <c r="UB9" s="57"/>
      <c r="UC9" s="57"/>
      <c r="UD9" s="57"/>
      <c r="UE9" s="57"/>
      <c r="UF9" s="57"/>
      <c r="UG9" s="57"/>
      <c r="UH9" s="57"/>
      <c r="UI9" s="57"/>
      <c r="UJ9" s="57"/>
      <c r="UK9" s="57"/>
      <c r="UL9" s="57"/>
      <c r="UM9" s="57"/>
      <c r="UN9" s="57"/>
      <c r="UO9" s="57"/>
      <c r="UP9" s="57"/>
      <c r="UQ9" s="57"/>
      <c r="UR9" s="57"/>
      <c r="US9" s="57"/>
      <c r="UT9" s="57"/>
      <c r="UU9" s="57"/>
      <c r="UV9" s="57"/>
      <c r="UW9" s="57"/>
      <c r="UX9" s="57"/>
      <c r="UY9" s="57"/>
      <c r="UZ9" s="57"/>
      <c r="VA9" s="57"/>
      <c r="VB9" s="57"/>
      <c r="VC9" s="57"/>
      <c r="VD9" s="57"/>
      <c r="VE9" s="57"/>
      <c r="VF9" s="57"/>
      <c r="VG9" s="57"/>
      <c r="VH9" s="57"/>
      <c r="VI9" s="57"/>
      <c r="VJ9" s="57"/>
      <c r="VK9" s="57"/>
      <c r="VL9" s="57"/>
      <c r="VM9" s="57"/>
      <c r="VN9" s="57"/>
      <c r="VO9" s="57"/>
      <c r="VP9" s="57"/>
      <c r="VQ9" s="57"/>
      <c r="VR9" s="57"/>
      <c r="VS9" s="57"/>
      <c r="VT9" s="57"/>
      <c r="VU9" s="57"/>
      <c r="VV9" s="57"/>
      <c r="VW9" s="57"/>
      <c r="VX9" s="57"/>
      <c r="VY9" s="57"/>
      <c r="VZ9" s="57"/>
      <c r="WA9" s="57"/>
      <c r="WB9" s="57"/>
      <c r="WC9" s="57"/>
      <c r="WD9" s="57"/>
      <c r="WE9" s="57"/>
      <c r="WF9" s="57"/>
      <c r="WG9" s="57"/>
      <c r="WH9" s="57"/>
      <c r="WI9" s="57"/>
      <c r="WJ9" s="57"/>
      <c r="WK9" s="57"/>
      <c r="WL9" s="57"/>
      <c r="WM9" s="57"/>
      <c r="WN9" s="57"/>
      <c r="WO9" s="57"/>
      <c r="WP9" s="57"/>
      <c r="WQ9" s="57"/>
      <c r="WR9" s="57"/>
      <c r="WS9" s="57"/>
      <c r="WT9" s="57"/>
      <c r="WU9" s="57"/>
      <c r="WV9" s="57"/>
      <c r="WW9" s="57"/>
      <c r="WX9" s="57"/>
      <c r="WY9" s="57"/>
      <c r="WZ9" s="57"/>
      <c r="XA9" s="57"/>
      <c r="XB9" s="57"/>
      <c r="XC9" s="57"/>
      <c r="XD9" s="57"/>
      <c r="XE9" s="57"/>
      <c r="XF9" s="57"/>
      <c r="XG9" s="57"/>
      <c r="XH9" s="57"/>
      <c r="XI9" s="57"/>
      <c r="XJ9" s="57"/>
      <c r="XK9" s="57"/>
      <c r="XL9" s="57"/>
      <c r="XM9" s="57"/>
      <c r="XN9" s="57"/>
      <c r="XO9" s="57"/>
      <c r="XP9" s="57"/>
      <c r="XQ9" s="57"/>
      <c r="XR9" s="57"/>
      <c r="XS9" s="57"/>
      <c r="XT9" s="57"/>
      <c r="XU9" s="57"/>
      <c r="XV9" s="57"/>
      <c r="XW9" s="57"/>
      <c r="XX9" s="57"/>
      <c r="XY9" s="57"/>
      <c r="XZ9" s="57"/>
      <c r="YA9" s="57"/>
      <c r="YB9" s="57"/>
      <c r="YC9" s="57"/>
      <c r="YD9" s="57"/>
      <c r="YE9" s="57"/>
      <c r="YF9" s="57"/>
      <c r="YG9" s="57"/>
      <c r="YH9" s="57"/>
      <c r="YI9" s="57"/>
      <c r="YJ9" s="57"/>
      <c r="YK9" s="57"/>
      <c r="YL9" s="57"/>
      <c r="YM9" s="57"/>
      <c r="YN9" s="57"/>
      <c r="YO9" s="57"/>
      <c r="YP9" s="57"/>
      <c r="YQ9" s="57"/>
      <c r="YR9" s="57"/>
      <c r="YS9" s="57"/>
      <c r="YT9" s="57"/>
      <c r="YU9" s="57"/>
      <c r="YV9" s="57"/>
      <c r="YW9" s="57"/>
      <c r="YX9" s="57"/>
      <c r="YY9" s="57"/>
      <c r="YZ9" s="57"/>
      <c r="ZA9" s="57"/>
      <c r="ZB9" s="57"/>
      <c r="ZC9" s="57"/>
      <c r="ZD9" s="57"/>
      <c r="ZE9" s="57"/>
      <c r="ZF9" s="57"/>
      <c r="ZG9" s="57"/>
      <c r="ZH9" s="57"/>
      <c r="ZI9" s="57"/>
      <c r="ZJ9" s="57"/>
      <c r="ZK9" s="57"/>
      <c r="ZL9" s="57"/>
      <c r="ZM9" s="57"/>
      <c r="ZN9" s="57"/>
      <c r="ZO9" s="57"/>
      <c r="ZP9" s="57"/>
      <c r="ZQ9" s="57"/>
      <c r="ZR9" s="57"/>
      <c r="ZS9" s="57"/>
      <c r="ZT9" s="57"/>
      <c r="ZU9" s="57"/>
      <c r="ZV9" s="57"/>
      <c r="ZW9" s="57"/>
      <c r="ZX9" s="57"/>
      <c r="ZY9" s="57"/>
      <c r="ZZ9" s="57"/>
      <c r="AAA9" s="57"/>
      <c r="AAB9" s="57"/>
      <c r="AAC9" s="57"/>
      <c r="AAD9" s="57"/>
      <c r="AAE9" s="57"/>
      <c r="AAF9" s="57"/>
      <c r="AAG9" s="57"/>
      <c r="AAH9" s="57"/>
      <c r="AAI9" s="57"/>
      <c r="AAJ9" s="57"/>
      <c r="AAK9" s="57"/>
      <c r="AAL9" s="57"/>
      <c r="AAM9" s="57"/>
      <c r="AAN9" s="57"/>
      <c r="AAO9" s="57"/>
      <c r="AAP9" s="57"/>
      <c r="AAQ9" s="57"/>
      <c r="AAR9" s="57"/>
      <c r="AAS9" s="57"/>
      <c r="AAT9" s="57"/>
      <c r="AAU9" s="57"/>
      <c r="AAV9" s="57"/>
      <c r="AAW9" s="57"/>
      <c r="AAX9" s="57"/>
      <c r="AAY9" s="57"/>
      <c r="AAZ9" s="57"/>
      <c r="ABA9" s="57"/>
      <c r="ABB9" s="57"/>
      <c r="ABC9" s="57"/>
      <c r="ABD9" s="57"/>
      <c r="ABE9" s="57"/>
      <c r="ABF9" s="57"/>
      <c r="ABG9" s="57"/>
      <c r="ABH9" s="57"/>
      <c r="ABI9" s="57"/>
      <c r="ABJ9" s="57"/>
      <c r="ABK9" s="57"/>
      <c r="ABL9" s="57"/>
      <c r="ABM9" s="57"/>
      <c r="ABN9" s="57"/>
      <c r="ABO9" s="57"/>
      <c r="ABP9" s="57"/>
      <c r="ABQ9" s="57"/>
      <c r="ABR9" s="57"/>
      <c r="ABS9" s="57"/>
      <c r="ABT9" s="57"/>
      <c r="ABU9" s="57"/>
      <c r="ABV9" s="57"/>
      <c r="ABW9" s="57"/>
      <c r="ABX9" s="57"/>
      <c r="ABY9" s="57"/>
      <c r="ABZ9" s="57"/>
      <c r="ACA9" s="57"/>
      <c r="ACB9" s="57"/>
      <c r="ACC9" s="57"/>
      <c r="ACD9" s="57"/>
      <c r="ACE9" s="57"/>
      <c r="ACF9" s="57"/>
      <c r="ACG9" s="57"/>
      <c r="ACH9" s="57"/>
      <c r="ACI9" s="57"/>
      <c r="ACJ9" s="57"/>
      <c r="ACK9" s="57"/>
      <c r="ACL9" s="57"/>
      <c r="ACM9" s="57"/>
      <c r="ACN9" s="57"/>
      <c r="ACO9" s="57"/>
      <c r="ACP9" s="57"/>
      <c r="ACQ9" s="57"/>
      <c r="ACR9" s="57"/>
      <c r="ACS9" s="57"/>
      <c r="ACT9" s="57"/>
      <c r="ACU9" s="57"/>
      <c r="ACV9" s="57"/>
      <c r="ACW9" s="57"/>
      <c r="ACX9" s="57"/>
      <c r="ACY9" s="57"/>
      <c r="ACZ9" s="57"/>
      <c r="ADA9" s="57"/>
      <c r="ADB9" s="57"/>
      <c r="ADC9" s="57"/>
      <c r="ADD9" s="57"/>
      <c r="ADE9" s="57"/>
      <c r="ADF9" s="57"/>
      <c r="ADG9" s="57"/>
      <c r="ADH9" s="57"/>
      <c r="ADI9" s="57"/>
      <c r="ADJ9" s="57"/>
      <c r="ADK9" s="57"/>
      <c r="ADL9" s="57"/>
      <c r="ADM9" s="57"/>
      <c r="ADN9" s="57"/>
      <c r="ADO9" s="57"/>
      <c r="ADP9" s="57"/>
      <c r="ADQ9" s="57"/>
      <c r="ADR9" s="57"/>
      <c r="ADS9" s="57"/>
      <c r="ADT9" s="57"/>
      <c r="ADU9" s="57"/>
      <c r="ADV9" s="57"/>
      <c r="ADW9" s="57"/>
      <c r="ADX9" s="57"/>
      <c r="ADY9" s="57"/>
      <c r="ADZ9" s="57"/>
      <c r="AEA9" s="57"/>
      <c r="AEB9" s="57"/>
      <c r="AEC9" s="57"/>
      <c r="AED9" s="57"/>
      <c r="AEE9" s="57"/>
      <c r="AEF9" s="57"/>
      <c r="AEG9" s="57"/>
      <c r="AEH9" s="57"/>
      <c r="AEI9" s="57"/>
      <c r="AEJ9" s="57"/>
      <c r="AEK9" s="57"/>
      <c r="AEL9" s="57"/>
      <c r="AEM9" s="57"/>
      <c r="AEN9" s="57"/>
      <c r="AEO9" s="57"/>
      <c r="AEP9" s="57"/>
      <c r="AEQ9" s="57"/>
      <c r="AER9" s="57"/>
      <c r="AES9" s="57"/>
      <c r="AET9" s="57"/>
      <c r="AEU9" s="57"/>
      <c r="AEV9" s="57"/>
      <c r="AEW9" s="57"/>
      <c r="AEX9" s="57"/>
      <c r="AEY9" s="57"/>
      <c r="AEZ9" s="57"/>
      <c r="AFA9" s="57"/>
      <c r="AFB9" s="57"/>
      <c r="AFC9" s="57"/>
      <c r="AFD9" s="57"/>
      <c r="AFE9" s="57"/>
    </row>
    <row r="10" spans="1:837" s="48" customFormat="1" ht="19.5" customHeight="1" x14ac:dyDescent="0.25">
      <c r="A10" s="155">
        <v>1</v>
      </c>
      <c r="B10" s="206" t="s">
        <v>194</v>
      </c>
      <c r="C10" s="96">
        <f>E10+G10+I10</f>
        <v>105995</v>
      </c>
      <c r="D10" s="96">
        <f>F10+H10+J10</f>
        <v>109745</v>
      </c>
      <c r="E10" s="42">
        <v>21964</v>
      </c>
      <c r="F10" s="42">
        <v>21416</v>
      </c>
      <c r="G10" s="42">
        <v>3392</v>
      </c>
      <c r="H10" s="42">
        <v>4463</v>
      </c>
      <c r="I10" s="42">
        <v>80639</v>
      </c>
      <c r="J10" s="44">
        <v>83866</v>
      </c>
      <c r="K10" s="96">
        <f>M10+O10</f>
        <v>24527</v>
      </c>
      <c r="L10" s="96">
        <f>N10+P10</f>
        <v>27881</v>
      </c>
      <c r="M10" s="44">
        <v>10165</v>
      </c>
      <c r="N10" s="44">
        <v>11918</v>
      </c>
      <c r="O10" s="44">
        <v>14362</v>
      </c>
      <c r="P10" s="44">
        <v>15963</v>
      </c>
      <c r="Q10" s="96">
        <f>S10+U10</f>
        <v>11961</v>
      </c>
      <c r="R10" s="96">
        <f>T10+V10</f>
        <v>11891</v>
      </c>
      <c r="S10" s="44">
        <v>5202</v>
      </c>
      <c r="T10" s="44">
        <v>5066</v>
      </c>
      <c r="U10" s="44">
        <v>6759</v>
      </c>
      <c r="V10" s="44">
        <v>6825</v>
      </c>
      <c r="W10" s="96">
        <f>Y10+AA10</f>
        <v>3808</v>
      </c>
      <c r="X10" s="96">
        <f>Z10+AB10</f>
        <v>5013</v>
      </c>
      <c r="Y10" s="44">
        <v>1575</v>
      </c>
      <c r="Z10" s="44">
        <v>2412</v>
      </c>
      <c r="AA10" s="44">
        <v>2233</v>
      </c>
      <c r="AB10" s="44">
        <v>2601</v>
      </c>
      <c r="AC10" s="96">
        <f>AE10+AG10</f>
        <v>1028</v>
      </c>
      <c r="AD10" s="96">
        <f>AF10+AH10</f>
        <v>1452</v>
      </c>
      <c r="AE10" s="44">
        <v>984</v>
      </c>
      <c r="AF10" s="44">
        <v>1405</v>
      </c>
      <c r="AG10" s="44">
        <v>44</v>
      </c>
      <c r="AH10" s="44">
        <v>47</v>
      </c>
      <c r="AI10" s="96">
        <f t="shared" ref="AI10:AN10" si="1">Q10+W10+AC10</f>
        <v>16797</v>
      </c>
      <c r="AJ10" s="96">
        <f t="shared" si="1"/>
        <v>18356</v>
      </c>
      <c r="AK10" s="96">
        <f t="shared" si="1"/>
        <v>7761</v>
      </c>
      <c r="AL10" s="96">
        <f t="shared" si="1"/>
        <v>8883</v>
      </c>
      <c r="AM10" s="96">
        <f t="shared" si="1"/>
        <v>9036</v>
      </c>
      <c r="AN10" s="96">
        <f t="shared" si="1"/>
        <v>9473</v>
      </c>
      <c r="AO10" s="61">
        <f>(AC10+W10+Q10)*100/K10</f>
        <v>68.483711827781633</v>
      </c>
      <c r="AP10" s="61">
        <f>(AD10+X10+R10)*100/L10</f>
        <v>65.836949894193182</v>
      </c>
      <c r="AQ10" s="61">
        <f>(AE10+Y10+S10)*100/M10</f>
        <v>76.350221347761931</v>
      </c>
      <c r="AR10" s="105">
        <f t="shared" ref="AR10:AT10" si="2">(T10+Z10+AF10)*100/N10</f>
        <v>74.534317838563524</v>
      </c>
      <c r="AS10" s="105">
        <f t="shared" si="2"/>
        <v>62.916028408299681</v>
      </c>
      <c r="AT10" s="105">
        <f t="shared" si="2"/>
        <v>59.34348180166635</v>
      </c>
    </row>
    <row r="11" spans="1:837" ht="30" x14ac:dyDescent="0.25">
      <c r="A11" s="40">
        <f>A10+1</f>
        <v>2</v>
      </c>
      <c r="B11" s="204" t="s">
        <v>196</v>
      </c>
      <c r="C11" s="96">
        <f t="shared" ref="C11:D13" si="3">E11+G11+I11</f>
        <v>296812</v>
      </c>
      <c r="D11" s="96">
        <f t="shared" si="3"/>
        <v>305368</v>
      </c>
      <c r="E11" s="42">
        <v>91943</v>
      </c>
      <c r="F11" s="42">
        <v>92729</v>
      </c>
      <c r="G11" s="42">
        <v>13377</v>
      </c>
      <c r="H11" s="42">
        <v>14705</v>
      </c>
      <c r="I11" s="42">
        <v>191492</v>
      </c>
      <c r="J11" s="44">
        <v>197934</v>
      </c>
      <c r="K11" s="96">
        <f t="shared" ref="K11:L13" si="4">M11+O11</f>
        <v>96236</v>
      </c>
      <c r="L11" s="96">
        <f t="shared" si="4"/>
        <v>96224</v>
      </c>
      <c r="M11" s="44">
        <v>59224</v>
      </c>
      <c r="N11" s="44">
        <v>57627</v>
      </c>
      <c r="O11" s="44">
        <v>37012</v>
      </c>
      <c r="P11" s="44">
        <v>38597</v>
      </c>
      <c r="Q11" s="96">
        <f t="shared" ref="Q11:R13" si="5">S11+U11</f>
        <v>28752</v>
      </c>
      <c r="R11" s="96">
        <f t="shared" si="5"/>
        <v>29798</v>
      </c>
      <c r="S11" s="44">
        <v>17874</v>
      </c>
      <c r="T11" s="44">
        <v>17713</v>
      </c>
      <c r="U11" s="44">
        <v>10878</v>
      </c>
      <c r="V11" s="44">
        <v>12085</v>
      </c>
      <c r="W11" s="96">
        <f t="shared" ref="W11:X13" si="6">Y11+AA11</f>
        <v>7998</v>
      </c>
      <c r="X11" s="96">
        <f t="shared" si="6"/>
        <v>6100</v>
      </c>
      <c r="Y11" s="44">
        <v>7567</v>
      </c>
      <c r="Z11" s="44">
        <v>5963</v>
      </c>
      <c r="AA11" s="44">
        <v>431</v>
      </c>
      <c r="AB11" s="44">
        <v>137</v>
      </c>
      <c r="AC11" s="96">
        <f t="shared" ref="AC11:AD13" si="7">AE11+AG11</f>
        <v>2134</v>
      </c>
      <c r="AD11" s="96">
        <f t="shared" si="7"/>
        <v>1773</v>
      </c>
      <c r="AE11" s="44">
        <v>2016</v>
      </c>
      <c r="AF11" s="44">
        <v>1679</v>
      </c>
      <c r="AG11" s="44">
        <v>118</v>
      </c>
      <c r="AH11" s="44">
        <v>94</v>
      </c>
      <c r="AI11" s="96">
        <f>Q11+W11+AC11</f>
        <v>38884</v>
      </c>
      <c r="AJ11" s="96">
        <f t="shared" ref="AJ11:AN11" si="8">R11+X11+AD11</f>
        <v>37671</v>
      </c>
      <c r="AK11" s="96">
        <f t="shared" si="8"/>
        <v>27457</v>
      </c>
      <c r="AL11" s="96">
        <f>T11+Z11+AF11</f>
        <v>25355</v>
      </c>
      <c r="AM11" s="96">
        <f t="shared" si="8"/>
        <v>11427</v>
      </c>
      <c r="AN11" s="96">
        <f t="shared" si="8"/>
        <v>12316</v>
      </c>
      <c r="AO11" s="61">
        <f t="shared" ref="AO11:AQ11" si="9">(AC11+W11+Q11)*100/K11</f>
        <v>40.404838106321961</v>
      </c>
      <c r="AP11" s="61">
        <f t="shared" si="9"/>
        <v>39.14927668772863</v>
      </c>
      <c r="AQ11" s="61">
        <f t="shared" si="9"/>
        <v>46.36127245711198</v>
      </c>
      <c r="AR11" s="105">
        <f t="shared" ref="AR11:AT12" si="10">(T11+Z11+AF11)*100/N11</f>
        <v>43.998472938032521</v>
      </c>
      <c r="AS11" s="105">
        <f t="shared" si="10"/>
        <v>30.873770668972224</v>
      </c>
      <c r="AT11" s="105">
        <f t="shared" si="10"/>
        <v>31.909215742156125</v>
      </c>
    </row>
    <row r="12" spans="1:837" ht="30" x14ac:dyDescent="0.25">
      <c r="A12" s="40">
        <f t="shared" ref="A12:A22" si="11">A11+1</f>
        <v>3</v>
      </c>
      <c r="B12" s="179" t="s">
        <v>197</v>
      </c>
      <c r="C12" s="96">
        <f t="shared" si="3"/>
        <v>119900</v>
      </c>
      <c r="D12" s="96">
        <f t="shared" si="3"/>
        <v>119989</v>
      </c>
      <c r="E12" s="42"/>
      <c r="F12" s="42"/>
      <c r="G12" s="42"/>
      <c r="H12" s="42"/>
      <c r="I12" s="42">
        <v>119900</v>
      </c>
      <c r="J12" s="44">
        <v>119989</v>
      </c>
      <c r="K12" s="96">
        <f t="shared" si="4"/>
        <v>32795</v>
      </c>
      <c r="L12" s="96">
        <f t="shared" si="4"/>
        <v>35361</v>
      </c>
      <c r="M12" s="44"/>
      <c r="N12" s="44"/>
      <c r="O12" s="44">
        <v>32795</v>
      </c>
      <c r="P12" s="44">
        <v>35361</v>
      </c>
      <c r="Q12" s="96">
        <f t="shared" si="5"/>
        <v>18773</v>
      </c>
      <c r="R12" s="96">
        <f t="shared" si="5"/>
        <v>18778</v>
      </c>
      <c r="S12" s="44"/>
      <c r="T12" s="44"/>
      <c r="U12" s="44">
        <v>18773</v>
      </c>
      <c r="V12" s="44">
        <v>18778</v>
      </c>
      <c r="W12" s="96">
        <f t="shared" si="6"/>
        <v>2561</v>
      </c>
      <c r="X12" s="96">
        <f t="shared" si="6"/>
        <v>2172</v>
      </c>
      <c r="Y12" s="44"/>
      <c r="Z12" s="44"/>
      <c r="AA12" s="44">
        <v>2561</v>
      </c>
      <c r="AB12" s="44">
        <v>2172</v>
      </c>
      <c r="AC12" s="96">
        <f t="shared" si="7"/>
        <v>816</v>
      </c>
      <c r="AD12" s="96">
        <f t="shared" si="7"/>
        <v>802</v>
      </c>
      <c r="AE12" s="44"/>
      <c r="AF12" s="44"/>
      <c r="AG12" s="44">
        <v>816</v>
      </c>
      <c r="AH12" s="44">
        <v>802</v>
      </c>
      <c r="AI12" s="96">
        <f t="shared" ref="AI12:AN12" si="12">Q12+W12+AC12</f>
        <v>22150</v>
      </c>
      <c r="AJ12" s="96">
        <f t="shared" si="12"/>
        <v>21752</v>
      </c>
      <c r="AK12" s="96">
        <f t="shared" si="12"/>
        <v>0</v>
      </c>
      <c r="AL12" s="96">
        <f t="shared" si="12"/>
        <v>0</v>
      </c>
      <c r="AM12" s="96">
        <f t="shared" si="12"/>
        <v>22150</v>
      </c>
      <c r="AN12" s="96">
        <f t="shared" si="12"/>
        <v>21752</v>
      </c>
      <c r="AO12" s="61">
        <f t="shared" ref="AO12:AQ13" si="13">(AC12+W12+Q12)*100/K12</f>
        <v>67.540783656045136</v>
      </c>
      <c r="AP12" s="61">
        <f t="shared" si="13"/>
        <v>61.514097451995134</v>
      </c>
      <c r="AQ12" s="61"/>
      <c r="AR12" s="105"/>
      <c r="AS12" s="105">
        <f t="shared" si="10"/>
        <v>67.540783656045136</v>
      </c>
      <c r="AT12" s="105">
        <f t="shared" si="10"/>
        <v>61.514097451995134</v>
      </c>
    </row>
    <row r="13" spans="1:837" ht="30" x14ac:dyDescent="0.25">
      <c r="A13" s="40">
        <f t="shared" si="11"/>
        <v>4</v>
      </c>
      <c r="B13" s="179" t="s">
        <v>198</v>
      </c>
      <c r="C13" s="96">
        <f t="shared" si="3"/>
        <v>128933</v>
      </c>
      <c r="D13" s="96">
        <f t="shared" si="3"/>
        <v>124988</v>
      </c>
      <c r="E13" s="42">
        <v>23033</v>
      </c>
      <c r="F13" s="42">
        <v>23235</v>
      </c>
      <c r="G13" s="42">
        <v>3720</v>
      </c>
      <c r="H13" s="42">
        <v>3684</v>
      </c>
      <c r="I13" s="42">
        <v>102180</v>
      </c>
      <c r="J13" s="44">
        <v>98069</v>
      </c>
      <c r="K13" s="96">
        <f t="shared" si="4"/>
        <v>39782</v>
      </c>
      <c r="L13" s="96">
        <f t="shared" si="4"/>
        <v>40179</v>
      </c>
      <c r="M13" s="44">
        <v>16506</v>
      </c>
      <c r="N13" s="44">
        <v>16793</v>
      </c>
      <c r="O13" s="44">
        <v>23276</v>
      </c>
      <c r="P13" s="44">
        <v>23386</v>
      </c>
      <c r="Q13" s="96">
        <f t="shared" si="5"/>
        <v>18602</v>
      </c>
      <c r="R13" s="96">
        <f t="shared" si="5"/>
        <v>21009</v>
      </c>
      <c r="S13" s="44">
        <v>7808</v>
      </c>
      <c r="T13" s="44">
        <v>8922</v>
      </c>
      <c r="U13" s="44">
        <v>10794</v>
      </c>
      <c r="V13" s="44">
        <v>12087</v>
      </c>
      <c r="W13" s="96">
        <f t="shared" si="6"/>
        <v>3815</v>
      </c>
      <c r="X13" s="96">
        <f t="shared" si="6"/>
        <v>5076</v>
      </c>
      <c r="Y13" s="44">
        <v>3375</v>
      </c>
      <c r="Z13" s="44">
        <v>4565</v>
      </c>
      <c r="AA13" s="44">
        <v>440</v>
      </c>
      <c r="AB13" s="44">
        <v>511</v>
      </c>
      <c r="AC13" s="96">
        <f t="shared" si="7"/>
        <v>3376</v>
      </c>
      <c r="AD13" s="96">
        <f t="shared" si="7"/>
        <v>2139</v>
      </c>
      <c r="AE13" s="44">
        <v>3280</v>
      </c>
      <c r="AF13" s="44">
        <v>2102</v>
      </c>
      <c r="AG13" s="44">
        <v>96</v>
      </c>
      <c r="AH13" s="44">
        <v>37</v>
      </c>
      <c r="AI13" s="96">
        <f t="shared" ref="AI13:AN14" si="14">Q13+W13+AC13</f>
        <v>25793</v>
      </c>
      <c r="AJ13" s="96">
        <f t="shared" si="14"/>
        <v>28224</v>
      </c>
      <c r="AK13" s="96">
        <f t="shared" si="14"/>
        <v>14463</v>
      </c>
      <c r="AL13" s="96">
        <f t="shared" si="14"/>
        <v>15589</v>
      </c>
      <c r="AM13" s="96">
        <f t="shared" si="14"/>
        <v>11330</v>
      </c>
      <c r="AN13" s="96">
        <f t="shared" si="14"/>
        <v>12635</v>
      </c>
      <c r="AO13" s="61">
        <f t="shared" si="13"/>
        <v>64.835855411995368</v>
      </c>
      <c r="AP13" s="61">
        <f t="shared" si="13"/>
        <v>70.245650713059064</v>
      </c>
      <c r="AQ13" s="61">
        <f t="shared" si="13"/>
        <v>87.6226826608506</v>
      </c>
      <c r="AR13" s="105">
        <f t="shared" ref="AR13:AT14" si="15">(T13+Z13+AF13)*100/N13</f>
        <v>92.830345977490623</v>
      </c>
      <c r="AS13" s="105">
        <f t="shared" si="15"/>
        <v>48.676748582230623</v>
      </c>
      <c r="AT13" s="105">
        <f t="shared" si="15"/>
        <v>54.028050970666207</v>
      </c>
    </row>
    <row r="14" spans="1:837" x14ac:dyDescent="0.25">
      <c r="A14" s="40">
        <f t="shared" si="11"/>
        <v>5</v>
      </c>
      <c r="B14" s="178" t="s">
        <v>199</v>
      </c>
      <c r="C14" s="96">
        <f>E14+G14+I14</f>
        <v>66923</v>
      </c>
      <c r="D14" s="96">
        <f>F14+H14+J14</f>
        <v>66988</v>
      </c>
      <c r="E14" s="42">
        <v>57271</v>
      </c>
      <c r="F14" s="42">
        <v>56835</v>
      </c>
      <c r="G14" s="42">
        <v>9652</v>
      </c>
      <c r="H14" s="42">
        <v>10153</v>
      </c>
      <c r="I14" s="42"/>
      <c r="J14" s="44"/>
      <c r="K14" s="96">
        <f>M14+O14</f>
        <v>32937</v>
      </c>
      <c r="L14" s="96">
        <f>N14+P14</f>
        <v>29856</v>
      </c>
      <c r="M14" s="44">
        <v>32937</v>
      </c>
      <c r="N14" s="44">
        <v>29856</v>
      </c>
      <c r="O14" s="44"/>
      <c r="P14" s="44"/>
      <c r="Q14" s="96">
        <f>S14+U14</f>
        <v>12171</v>
      </c>
      <c r="R14" s="96">
        <f>T14+V14</f>
        <v>11201</v>
      </c>
      <c r="S14" s="44">
        <v>12171</v>
      </c>
      <c r="T14" s="44">
        <v>11201</v>
      </c>
      <c r="U14" s="44"/>
      <c r="V14" s="44"/>
      <c r="W14" s="96">
        <f>Y14+AA14</f>
        <v>9843</v>
      </c>
      <c r="X14" s="96">
        <f>Z14+AB14</f>
        <v>5504</v>
      </c>
      <c r="Y14" s="44">
        <v>9843</v>
      </c>
      <c r="Z14" s="44">
        <v>5504</v>
      </c>
      <c r="AA14" s="44"/>
      <c r="AB14" s="44"/>
      <c r="AC14" s="96">
        <f>AE14+AG14</f>
        <v>2547</v>
      </c>
      <c r="AD14" s="96">
        <f>AF14+AH14</f>
        <v>4592</v>
      </c>
      <c r="AE14" s="44">
        <v>2547</v>
      </c>
      <c r="AF14" s="44">
        <v>4592</v>
      </c>
      <c r="AG14" s="44"/>
      <c r="AH14" s="44"/>
      <c r="AI14" s="96">
        <f t="shared" si="14"/>
        <v>24561</v>
      </c>
      <c r="AJ14" s="96">
        <f t="shared" si="14"/>
        <v>21297</v>
      </c>
      <c r="AK14" s="96">
        <f t="shared" si="14"/>
        <v>24561</v>
      </c>
      <c r="AL14" s="96">
        <f t="shared" si="14"/>
        <v>21297</v>
      </c>
      <c r="AM14" s="96"/>
      <c r="AN14" s="96"/>
      <c r="AO14" s="61">
        <f t="shared" ref="AO14:AQ15" si="16">(AC14+W14+Q14)*100/K14</f>
        <v>74.569632935604332</v>
      </c>
      <c r="AP14" s="61">
        <f t="shared" si="16"/>
        <v>71.332395498392287</v>
      </c>
      <c r="AQ14" s="61">
        <f t="shared" si="16"/>
        <v>74.569632935604332</v>
      </c>
      <c r="AR14" s="105">
        <f t="shared" si="15"/>
        <v>71.332395498392287</v>
      </c>
      <c r="AS14" s="105"/>
      <c r="AT14" s="105"/>
    </row>
    <row r="15" spans="1:837" ht="30" x14ac:dyDescent="0.25">
      <c r="A15" s="40">
        <f t="shared" si="11"/>
        <v>6</v>
      </c>
      <c r="B15" s="179" t="s">
        <v>200</v>
      </c>
      <c r="C15" s="96">
        <f>E15+G15+I15</f>
        <v>278030</v>
      </c>
      <c r="D15" s="96">
        <f>F15+H15+J15</f>
        <v>279938</v>
      </c>
      <c r="E15" s="42">
        <v>57271</v>
      </c>
      <c r="F15" s="42">
        <v>56835</v>
      </c>
      <c r="G15" s="42">
        <v>9652</v>
      </c>
      <c r="H15" s="42">
        <v>10153</v>
      </c>
      <c r="I15" s="42">
        <v>211107</v>
      </c>
      <c r="J15" s="44">
        <v>212950</v>
      </c>
      <c r="K15" s="96">
        <f>M15+O15</f>
        <v>56214</v>
      </c>
      <c r="L15" s="96">
        <f>N15+P15</f>
        <v>55161</v>
      </c>
      <c r="M15" s="44">
        <v>2066</v>
      </c>
      <c r="N15" s="44">
        <v>1797</v>
      </c>
      <c r="O15" s="44">
        <v>54148</v>
      </c>
      <c r="P15" s="44">
        <v>53364</v>
      </c>
      <c r="Q15" s="96">
        <f>S15+U15</f>
        <v>24816</v>
      </c>
      <c r="R15" s="96">
        <f>T15+V15</f>
        <v>24950</v>
      </c>
      <c r="S15" s="44">
        <v>1516</v>
      </c>
      <c r="T15" s="44">
        <v>1478</v>
      </c>
      <c r="U15" s="44">
        <v>23300</v>
      </c>
      <c r="V15" s="44">
        <v>23472</v>
      </c>
      <c r="W15" s="96">
        <f>Y15+AA15</f>
        <v>12640</v>
      </c>
      <c r="X15" s="96">
        <f>Z15+AB15</f>
        <v>10410</v>
      </c>
      <c r="Y15" s="44">
        <v>509</v>
      </c>
      <c r="Z15" s="44">
        <v>290</v>
      </c>
      <c r="AA15" s="44">
        <v>12131</v>
      </c>
      <c r="AB15" s="44">
        <v>10120</v>
      </c>
      <c r="AC15" s="96">
        <f>AE15+AG15</f>
        <v>653</v>
      </c>
      <c r="AD15" s="96">
        <f>AF15+AH15</f>
        <v>504</v>
      </c>
      <c r="AE15" s="44">
        <v>39</v>
      </c>
      <c r="AF15" s="44">
        <v>22</v>
      </c>
      <c r="AG15" s="44">
        <v>614</v>
      </c>
      <c r="AH15" s="44">
        <v>482</v>
      </c>
      <c r="AI15" s="96">
        <f t="shared" ref="AI15:AN15" si="17">Q15+W15+AC15</f>
        <v>38109</v>
      </c>
      <c r="AJ15" s="96">
        <f>R15+X15+AD15</f>
        <v>35864</v>
      </c>
      <c r="AK15" s="96">
        <f t="shared" si="17"/>
        <v>2064</v>
      </c>
      <c r="AL15" s="96">
        <f t="shared" si="17"/>
        <v>1790</v>
      </c>
      <c r="AM15" s="96">
        <f t="shared" si="17"/>
        <v>36045</v>
      </c>
      <c r="AN15" s="96">
        <f t="shared" si="17"/>
        <v>34074</v>
      </c>
      <c r="AO15" s="61">
        <f t="shared" si="16"/>
        <v>67.792720674565061</v>
      </c>
      <c r="AP15" s="61">
        <f t="shared" si="16"/>
        <v>65.016950381610201</v>
      </c>
      <c r="AQ15" s="61">
        <f t="shared" si="16"/>
        <v>99.903194578896418</v>
      </c>
      <c r="AR15" s="105">
        <f t="shared" ref="AR15:AT15" si="18">(T15+Z15+AF15)*100/N15</f>
        <v>99.610461880912638</v>
      </c>
      <c r="AS15" s="105">
        <f t="shared" si="18"/>
        <v>66.567555588387378</v>
      </c>
      <c r="AT15" s="105">
        <f t="shared" si="18"/>
        <v>63.852035079829101</v>
      </c>
    </row>
    <row r="16" spans="1:837" ht="30" x14ac:dyDescent="0.25">
      <c r="A16" s="40">
        <f t="shared" si="11"/>
        <v>7</v>
      </c>
      <c r="B16" s="179" t="s">
        <v>201</v>
      </c>
      <c r="C16" s="96">
        <f t="shared" ref="C16:D19" si="19">E16+G16+I16</f>
        <v>62869</v>
      </c>
      <c r="D16" s="96">
        <f t="shared" si="19"/>
        <v>61160</v>
      </c>
      <c r="E16" s="42">
        <v>12829</v>
      </c>
      <c r="F16" s="42">
        <v>12704</v>
      </c>
      <c r="G16" s="42">
        <v>2420</v>
      </c>
      <c r="H16" s="42">
        <v>2342</v>
      </c>
      <c r="I16" s="42">
        <v>47620</v>
      </c>
      <c r="J16" s="44">
        <v>46114</v>
      </c>
      <c r="K16" s="96">
        <f t="shared" ref="K16:L19" si="20">M16+O16</f>
        <v>15383</v>
      </c>
      <c r="L16" s="96">
        <f t="shared" si="20"/>
        <v>16505</v>
      </c>
      <c r="M16" s="44">
        <v>6260</v>
      </c>
      <c r="N16" s="44">
        <v>7735</v>
      </c>
      <c r="O16" s="44">
        <v>9123</v>
      </c>
      <c r="P16" s="44">
        <v>8770</v>
      </c>
      <c r="Q16" s="96">
        <f t="shared" ref="Q16:R19" si="21">S16+U16</f>
        <v>7252</v>
      </c>
      <c r="R16" s="96">
        <f t="shared" si="21"/>
        <v>8302</v>
      </c>
      <c r="S16" s="44">
        <v>3661</v>
      </c>
      <c r="T16" s="44">
        <v>4592</v>
      </c>
      <c r="U16" s="44">
        <v>3591</v>
      </c>
      <c r="V16" s="44">
        <v>3710</v>
      </c>
      <c r="W16" s="96">
        <f t="shared" ref="W16:X19" si="22">Y16+AA16</f>
        <v>970</v>
      </c>
      <c r="X16" s="96">
        <f t="shared" si="22"/>
        <v>1649</v>
      </c>
      <c r="Y16" s="44">
        <v>768</v>
      </c>
      <c r="Z16" s="44">
        <v>1312</v>
      </c>
      <c r="AA16" s="44">
        <v>202</v>
      </c>
      <c r="AB16" s="44">
        <v>337</v>
      </c>
      <c r="AC16" s="96">
        <f t="shared" ref="AC16:AD19" si="23">AE16+AG16</f>
        <v>575</v>
      </c>
      <c r="AD16" s="96">
        <f t="shared" si="23"/>
        <v>928</v>
      </c>
      <c r="AE16" s="44">
        <v>458</v>
      </c>
      <c r="AF16" s="44">
        <v>678</v>
      </c>
      <c r="AG16" s="44">
        <v>117</v>
      </c>
      <c r="AH16" s="44">
        <v>250</v>
      </c>
      <c r="AI16" s="96">
        <f t="shared" ref="AI16:AN16" si="24">Q16+W16+AC16</f>
        <v>8797</v>
      </c>
      <c r="AJ16" s="96">
        <f t="shared" si="24"/>
        <v>10879</v>
      </c>
      <c r="AK16" s="96">
        <f t="shared" si="24"/>
        <v>4887</v>
      </c>
      <c r="AL16" s="96">
        <f t="shared" si="24"/>
        <v>6582</v>
      </c>
      <c r="AM16" s="96">
        <f t="shared" si="24"/>
        <v>3910</v>
      </c>
      <c r="AN16" s="96">
        <f t="shared" si="24"/>
        <v>4297</v>
      </c>
      <c r="AO16" s="61">
        <f t="shared" ref="AO16:AQ19" si="25">(AC16+W16+Q16)*100/K16</f>
        <v>57.186504582981215</v>
      </c>
      <c r="AP16" s="61">
        <f t="shared" si="25"/>
        <v>65.91335958800363</v>
      </c>
      <c r="AQ16" s="61">
        <f t="shared" si="25"/>
        <v>78.067092651757193</v>
      </c>
      <c r="AR16" s="105">
        <f t="shared" ref="AR16:AT16" si="26">(T16+Z16+AF16)*100/N16</f>
        <v>85.093729799612149</v>
      </c>
      <c r="AS16" s="105">
        <f t="shared" si="26"/>
        <v>42.858708758083964</v>
      </c>
      <c r="AT16" s="105">
        <f t="shared" si="26"/>
        <v>48.996579247434433</v>
      </c>
    </row>
    <row r="17" spans="1:46" ht="30" x14ac:dyDescent="0.25">
      <c r="A17" s="40">
        <f t="shared" si="11"/>
        <v>8</v>
      </c>
      <c r="B17" s="179" t="s">
        <v>202</v>
      </c>
      <c r="C17" s="96">
        <f t="shared" si="19"/>
        <v>40347</v>
      </c>
      <c r="D17" s="96">
        <f t="shared" si="19"/>
        <v>40079</v>
      </c>
      <c r="E17" s="42">
        <v>7573</v>
      </c>
      <c r="F17" s="42">
        <v>7289</v>
      </c>
      <c r="G17" s="42">
        <v>1569</v>
      </c>
      <c r="H17" s="42">
        <v>1594</v>
      </c>
      <c r="I17" s="42">
        <v>31205</v>
      </c>
      <c r="J17" s="44">
        <v>31196</v>
      </c>
      <c r="K17" s="96">
        <f t="shared" si="20"/>
        <v>13329</v>
      </c>
      <c r="L17" s="96">
        <f t="shared" si="20"/>
        <v>13057</v>
      </c>
      <c r="M17" s="44">
        <v>4488</v>
      </c>
      <c r="N17" s="44">
        <v>4393</v>
      </c>
      <c r="O17" s="44">
        <v>8841</v>
      </c>
      <c r="P17" s="44">
        <v>8664</v>
      </c>
      <c r="Q17" s="96">
        <f t="shared" si="21"/>
        <v>7240</v>
      </c>
      <c r="R17" s="96">
        <f t="shared" si="21"/>
        <v>7142</v>
      </c>
      <c r="S17" s="44">
        <v>2715</v>
      </c>
      <c r="T17" s="44">
        <v>2753</v>
      </c>
      <c r="U17" s="44">
        <v>4525</v>
      </c>
      <c r="V17" s="44">
        <v>4389</v>
      </c>
      <c r="W17" s="96">
        <f t="shared" si="22"/>
        <v>1923</v>
      </c>
      <c r="X17" s="96">
        <f t="shared" si="22"/>
        <v>1954</v>
      </c>
      <c r="Y17" s="44">
        <v>791</v>
      </c>
      <c r="Z17" s="44">
        <v>790</v>
      </c>
      <c r="AA17" s="44">
        <v>1132</v>
      </c>
      <c r="AB17" s="44">
        <v>1164</v>
      </c>
      <c r="AC17" s="96">
        <f t="shared" si="23"/>
        <v>471</v>
      </c>
      <c r="AD17" s="96">
        <f t="shared" si="23"/>
        <v>532</v>
      </c>
      <c r="AE17" s="44">
        <v>193</v>
      </c>
      <c r="AF17" s="44">
        <v>211</v>
      </c>
      <c r="AG17" s="44">
        <v>278</v>
      </c>
      <c r="AH17" s="44">
        <v>321</v>
      </c>
      <c r="AI17" s="96">
        <f t="shared" ref="AI17:AN17" si="27">Q17+W17+AC17</f>
        <v>9634</v>
      </c>
      <c r="AJ17" s="96">
        <f t="shared" si="27"/>
        <v>9628</v>
      </c>
      <c r="AK17" s="96">
        <f t="shared" si="27"/>
        <v>3699</v>
      </c>
      <c r="AL17" s="96">
        <f t="shared" si="27"/>
        <v>3754</v>
      </c>
      <c r="AM17" s="96">
        <f t="shared" si="27"/>
        <v>5935</v>
      </c>
      <c r="AN17" s="96">
        <f t="shared" si="27"/>
        <v>5874</v>
      </c>
      <c r="AO17" s="61">
        <f t="shared" si="25"/>
        <v>72.278490509415562</v>
      </c>
      <c r="AP17" s="61">
        <f t="shared" si="25"/>
        <v>73.738224707053689</v>
      </c>
      <c r="AQ17" s="61">
        <f t="shared" si="25"/>
        <v>82.419786096256686</v>
      </c>
      <c r="AR17" s="105">
        <f t="shared" ref="AR17:AT17" si="28">(T17+Z17+AF17)*100/N17</f>
        <v>85.454131572956982</v>
      </c>
      <c r="AS17" s="105">
        <f t="shared" si="28"/>
        <v>67.130415111412731</v>
      </c>
      <c r="AT17" s="105">
        <f t="shared" si="28"/>
        <v>67.797783933518005</v>
      </c>
    </row>
    <row r="18" spans="1:46" ht="30" x14ac:dyDescent="0.25">
      <c r="A18" s="40">
        <f t="shared" si="11"/>
        <v>9</v>
      </c>
      <c r="B18" s="179" t="s">
        <v>203</v>
      </c>
      <c r="C18" s="96">
        <f t="shared" si="19"/>
        <v>59424</v>
      </c>
      <c r="D18" s="96">
        <f t="shared" si="19"/>
        <v>59174</v>
      </c>
      <c r="E18" s="42">
        <v>11293</v>
      </c>
      <c r="F18" s="42">
        <v>12566</v>
      </c>
      <c r="G18" s="42">
        <v>2035</v>
      </c>
      <c r="H18" s="42">
        <v>2164</v>
      </c>
      <c r="I18" s="44">
        <v>46096</v>
      </c>
      <c r="J18" s="44">
        <v>44444</v>
      </c>
      <c r="K18" s="96">
        <f t="shared" si="20"/>
        <v>14218</v>
      </c>
      <c r="L18" s="96">
        <f t="shared" si="20"/>
        <v>14756</v>
      </c>
      <c r="M18" s="44">
        <v>5673</v>
      </c>
      <c r="N18" s="44">
        <v>5411</v>
      </c>
      <c r="O18" s="44">
        <v>8545</v>
      </c>
      <c r="P18" s="44">
        <v>9345</v>
      </c>
      <c r="Q18" s="96">
        <f t="shared" si="21"/>
        <v>8206</v>
      </c>
      <c r="R18" s="96">
        <f t="shared" si="21"/>
        <v>9715</v>
      </c>
      <c r="S18" s="44">
        <v>3266</v>
      </c>
      <c r="T18" s="44">
        <v>3191</v>
      </c>
      <c r="U18" s="44">
        <v>4940</v>
      </c>
      <c r="V18" s="44">
        <v>6524</v>
      </c>
      <c r="W18" s="96">
        <f t="shared" si="22"/>
        <v>2900</v>
      </c>
      <c r="X18" s="96">
        <f t="shared" si="22"/>
        <v>2656</v>
      </c>
      <c r="Y18" s="44">
        <v>1685</v>
      </c>
      <c r="Z18" s="45">
        <v>1671</v>
      </c>
      <c r="AA18" s="44">
        <v>1215</v>
      </c>
      <c r="AB18" s="44">
        <v>985</v>
      </c>
      <c r="AC18" s="96">
        <f t="shared" si="23"/>
        <v>900</v>
      </c>
      <c r="AD18" s="96">
        <f t="shared" si="23"/>
        <v>642</v>
      </c>
      <c r="AE18" s="44">
        <v>505</v>
      </c>
      <c r="AF18" s="44">
        <v>445</v>
      </c>
      <c r="AG18" s="44">
        <v>395</v>
      </c>
      <c r="AH18" s="44">
        <v>197</v>
      </c>
      <c r="AI18" s="96">
        <f t="shared" ref="AI18:AN21" si="29">Q18+W18+AC18</f>
        <v>12006</v>
      </c>
      <c r="AJ18" s="96">
        <f t="shared" si="29"/>
        <v>13013</v>
      </c>
      <c r="AK18" s="96">
        <f t="shared" si="29"/>
        <v>5456</v>
      </c>
      <c r="AL18" s="96">
        <f t="shared" si="29"/>
        <v>5307</v>
      </c>
      <c r="AM18" s="96">
        <f t="shared" si="29"/>
        <v>6550</v>
      </c>
      <c r="AN18" s="96">
        <f t="shared" si="29"/>
        <v>7706</v>
      </c>
      <c r="AO18" s="61">
        <f t="shared" si="25"/>
        <v>84.442256294837534</v>
      </c>
      <c r="AP18" s="61">
        <f t="shared" si="25"/>
        <v>88.187855787476281</v>
      </c>
      <c r="AQ18" s="61">
        <f t="shared" si="25"/>
        <v>96.174863387978135</v>
      </c>
      <c r="AR18" s="105">
        <f t="shared" ref="AR18:AT21" si="30">(T18+Z18+AF18)*100/N18</f>
        <v>98.077989281094062</v>
      </c>
      <c r="AS18" s="105">
        <f t="shared" si="30"/>
        <v>76.653013458162661</v>
      </c>
      <c r="AT18" s="105">
        <f t="shared" si="30"/>
        <v>82.461209202782243</v>
      </c>
    </row>
    <row r="19" spans="1:46" ht="30" x14ac:dyDescent="0.25">
      <c r="A19" s="40">
        <f t="shared" si="11"/>
        <v>10</v>
      </c>
      <c r="B19" s="179" t="s">
        <v>204</v>
      </c>
      <c r="C19" s="96">
        <f t="shared" si="19"/>
        <v>40573</v>
      </c>
      <c r="D19" s="96">
        <f t="shared" si="19"/>
        <v>40500</v>
      </c>
      <c r="E19" s="42">
        <v>8186</v>
      </c>
      <c r="F19" s="42">
        <v>7939</v>
      </c>
      <c r="G19" s="42">
        <v>1807</v>
      </c>
      <c r="H19" s="42">
        <v>1616</v>
      </c>
      <c r="I19" s="42">
        <v>30580</v>
      </c>
      <c r="J19" s="44">
        <v>30945</v>
      </c>
      <c r="K19" s="96">
        <f t="shared" si="20"/>
        <v>12344</v>
      </c>
      <c r="L19" s="96">
        <f t="shared" si="20"/>
        <v>11679</v>
      </c>
      <c r="M19" s="44">
        <v>6555</v>
      </c>
      <c r="N19" s="44">
        <v>6000</v>
      </c>
      <c r="O19" s="44">
        <v>5789</v>
      </c>
      <c r="P19" s="44">
        <v>5679</v>
      </c>
      <c r="Q19" s="96">
        <f t="shared" si="21"/>
        <v>6262</v>
      </c>
      <c r="R19" s="96">
        <f t="shared" si="21"/>
        <v>5870</v>
      </c>
      <c r="S19" s="44">
        <v>3469</v>
      </c>
      <c r="T19" s="44">
        <v>3367</v>
      </c>
      <c r="U19" s="44">
        <v>2793</v>
      </c>
      <c r="V19" s="44">
        <v>2503</v>
      </c>
      <c r="W19" s="96">
        <f t="shared" si="22"/>
        <v>1355</v>
      </c>
      <c r="X19" s="96">
        <f t="shared" si="22"/>
        <v>1426</v>
      </c>
      <c r="Y19" s="44">
        <v>969</v>
      </c>
      <c r="Z19" s="44">
        <v>987</v>
      </c>
      <c r="AA19" s="44">
        <v>386</v>
      </c>
      <c r="AB19" s="44">
        <v>439</v>
      </c>
      <c r="AC19" s="96">
        <f t="shared" si="23"/>
        <v>417</v>
      </c>
      <c r="AD19" s="96">
        <f t="shared" si="23"/>
        <v>375</v>
      </c>
      <c r="AE19" s="44">
        <v>405</v>
      </c>
      <c r="AF19" s="44">
        <v>364</v>
      </c>
      <c r="AG19" s="44">
        <v>12</v>
      </c>
      <c r="AH19" s="44">
        <v>11</v>
      </c>
      <c r="AI19" s="96">
        <f t="shared" si="29"/>
        <v>8034</v>
      </c>
      <c r="AJ19" s="96">
        <f t="shared" si="29"/>
        <v>7671</v>
      </c>
      <c r="AK19" s="96">
        <f t="shared" si="29"/>
        <v>4843</v>
      </c>
      <c r="AL19" s="96">
        <f t="shared" si="29"/>
        <v>4718</v>
      </c>
      <c r="AM19" s="96">
        <f t="shared" si="29"/>
        <v>3191</v>
      </c>
      <c r="AN19" s="96">
        <f t="shared" si="29"/>
        <v>2953</v>
      </c>
      <c r="AO19" s="61">
        <f t="shared" si="25"/>
        <v>65.08425145819831</v>
      </c>
      <c r="AP19" s="61">
        <f t="shared" si="25"/>
        <v>65.681993321345999</v>
      </c>
      <c r="AQ19" s="61">
        <f t="shared" si="25"/>
        <v>73.882532418001531</v>
      </c>
      <c r="AR19" s="105">
        <f t="shared" si="30"/>
        <v>78.63333333333334</v>
      </c>
      <c r="AS19" s="105">
        <f t="shared" si="30"/>
        <v>55.121782691311104</v>
      </c>
      <c r="AT19" s="105">
        <f t="shared" si="30"/>
        <v>51.998591301285437</v>
      </c>
    </row>
    <row r="20" spans="1:46" ht="30" x14ac:dyDescent="0.25">
      <c r="A20" s="40">
        <f t="shared" si="11"/>
        <v>11</v>
      </c>
      <c r="B20" s="179" t="s">
        <v>205</v>
      </c>
      <c r="C20" s="96">
        <f>E20+G20+I20</f>
        <v>39837</v>
      </c>
      <c r="D20" s="96">
        <f>F20+H20+J20</f>
        <v>43720</v>
      </c>
      <c r="E20" s="238">
        <v>7719</v>
      </c>
      <c r="F20" s="238">
        <v>7448</v>
      </c>
      <c r="G20" s="238">
        <v>1346</v>
      </c>
      <c r="H20" s="238">
        <v>1358</v>
      </c>
      <c r="I20" s="243">
        <v>30772</v>
      </c>
      <c r="J20" s="243">
        <v>34914</v>
      </c>
      <c r="K20" s="96">
        <f>M20+O20</f>
        <v>11778</v>
      </c>
      <c r="L20" s="96">
        <f>N20+P20</f>
        <v>11833</v>
      </c>
      <c r="M20" s="243">
        <v>4212</v>
      </c>
      <c r="N20" s="243">
        <v>3954</v>
      </c>
      <c r="O20" s="243">
        <v>7566</v>
      </c>
      <c r="P20" s="243">
        <v>7879</v>
      </c>
      <c r="Q20" s="96">
        <f>S20+U20</f>
        <v>5091</v>
      </c>
      <c r="R20" s="96">
        <f>T20+V20</f>
        <v>4206</v>
      </c>
      <c r="S20" s="243">
        <v>3316</v>
      </c>
      <c r="T20" s="243">
        <v>2133</v>
      </c>
      <c r="U20" s="243">
        <v>1775</v>
      </c>
      <c r="V20" s="243">
        <v>2073</v>
      </c>
      <c r="W20" s="96">
        <f t="shared" ref="W20:X22" si="31">Y20+AA20</f>
        <v>580</v>
      </c>
      <c r="X20" s="96">
        <f t="shared" si="31"/>
        <v>866</v>
      </c>
      <c r="Y20" s="243">
        <v>394</v>
      </c>
      <c r="Z20" s="243">
        <v>417</v>
      </c>
      <c r="AA20" s="243">
        <v>186</v>
      </c>
      <c r="AB20" s="243">
        <v>449</v>
      </c>
      <c r="AC20" s="96">
        <f t="shared" ref="AC20:AD22" si="32">AE20+AG20</f>
        <v>171</v>
      </c>
      <c r="AD20" s="96">
        <f t="shared" si="32"/>
        <v>137</v>
      </c>
      <c r="AE20" s="243">
        <v>151</v>
      </c>
      <c r="AF20" s="243">
        <v>121</v>
      </c>
      <c r="AG20" s="243">
        <v>20</v>
      </c>
      <c r="AH20" s="243">
        <v>16</v>
      </c>
      <c r="AI20" s="96">
        <f t="shared" si="29"/>
        <v>5842</v>
      </c>
      <c r="AJ20" s="96">
        <f t="shared" si="29"/>
        <v>5209</v>
      </c>
      <c r="AK20" s="96">
        <f t="shared" si="29"/>
        <v>3861</v>
      </c>
      <c r="AL20" s="96">
        <f t="shared" si="29"/>
        <v>2671</v>
      </c>
      <c r="AM20" s="96">
        <f t="shared" si="29"/>
        <v>1981</v>
      </c>
      <c r="AN20" s="96">
        <f t="shared" si="29"/>
        <v>2538</v>
      </c>
      <c r="AO20" s="61">
        <f t="shared" ref="AO20:AQ23" si="33">(AC20+W20+Q20)*100/K20</f>
        <v>49.600950925454235</v>
      </c>
      <c r="AP20" s="61">
        <f t="shared" si="33"/>
        <v>44.020958336854562</v>
      </c>
      <c r="AQ20" s="61">
        <f t="shared" si="33"/>
        <v>91.666666666666671</v>
      </c>
      <c r="AR20" s="105">
        <f t="shared" si="30"/>
        <v>67.551846231664143</v>
      </c>
      <c r="AS20" s="105">
        <f t="shared" si="30"/>
        <v>26.182923605604017</v>
      </c>
      <c r="AT20" s="105">
        <f t="shared" si="30"/>
        <v>32.212209671278082</v>
      </c>
    </row>
    <row r="21" spans="1:46" ht="30" x14ac:dyDescent="0.25">
      <c r="A21" s="40">
        <f t="shared" si="11"/>
        <v>12</v>
      </c>
      <c r="B21" s="179" t="s">
        <v>206</v>
      </c>
      <c r="C21" s="96">
        <f>E21+G21+I21</f>
        <v>39621</v>
      </c>
      <c r="D21" s="96">
        <f>F21+H21+J21</f>
        <v>40879</v>
      </c>
      <c r="E21" s="42">
        <v>8507</v>
      </c>
      <c r="F21" s="42">
        <v>9191</v>
      </c>
      <c r="G21" s="42">
        <v>1117</v>
      </c>
      <c r="H21" s="42">
        <v>1114</v>
      </c>
      <c r="I21" s="42">
        <v>29997</v>
      </c>
      <c r="J21" s="44">
        <v>30574</v>
      </c>
      <c r="K21" s="96">
        <f>M21+O21</f>
        <v>13967</v>
      </c>
      <c r="L21" s="96">
        <f>N21+P21</f>
        <v>13728</v>
      </c>
      <c r="M21" s="44">
        <v>5535</v>
      </c>
      <c r="N21" s="44">
        <v>5360</v>
      </c>
      <c r="O21" s="44">
        <v>8432</v>
      </c>
      <c r="P21" s="44">
        <v>8368</v>
      </c>
      <c r="Q21" s="96">
        <f>S21+U21</f>
        <v>8437</v>
      </c>
      <c r="R21" s="96">
        <f>T21+V21</f>
        <v>6393</v>
      </c>
      <c r="S21" s="44">
        <v>3545</v>
      </c>
      <c r="T21" s="44">
        <v>2371</v>
      </c>
      <c r="U21" s="44">
        <v>4892</v>
      </c>
      <c r="V21" s="44">
        <v>4022</v>
      </c>
      <c r="W21" s="96">
        <f t="shared" si="31"/>
        <v>657</v>
      </c>
      <c r="X21" s="96">
        <f t="shared" si="31"/>
        <v>710</v>
      </c>
      <c r="Y21" s="44">
        <v>571</v>
      </c>
      <c r="Z21" s="44">
        <v>431</v>
      </c>
      <c r="AA21" s="44">
        <v>86</v>
      </c>
      <c r="AB21" s="44">
        <v>279</v>
      </c>
      <c r="AC21" s="96">
        <f t="shared" si="32"/>
        <v>326</v>
      </c>
      <c r="AD21" s="96">
        <f t="shared" si="32"/>
        <v>853</v>
      </c>
      <c r="AE21" s="44">
        <v>320</v>
      </c>
      <c r="AF21" s="44">
        <v>774</v>
      </c>
      <c r="AG21" s="44">
        <v>6</v>
      </c>
      <c r="AH21" s="44">
        <v>79</v>
      </c>
      <c r="AI21" s="96">
        <f t="shared" si="29"/>
        <v>9420</v>
      </c>
      <c r="AJ21" s="96">
        <f t="shared" si="29"/>
        <v>7956</v>
      </c>
      <c r="AK21" s="96">
        <f t="shared" si="29"/>
        <v>4436</v>
      </c>
      <c r="AL21" s="96">
        <f t="shared" si="29"/>
        <v>3576</v>
      </c>
      <c r="AM21" s="96">
        <f t="shared" si="29"/>
        <v>4984</v>
      </c>
      <c r="AN21" s="96">
        <f t="shared" si="29"/>
        <v>4380</v>
      </c>
      <c r="AO21" s="61">
        <f t="shared" si="33"/>
        <v>67.444691057492662</v>
      </c>
      <c r="AP21" s="61">
        <f t="shared" si="33"/>
        <v>57.954545454545453</v>
      </c>
      <c r="AQ21" s="61">
        <f t="shared" si="33"/>
        <v>80.14453477868112</v>
      </c>
      <c r="AR21" s="105">
        <f t="shared" si="30"/>
        <v>66.71641791044776</v>
      </c>
      <c r="AS21" s="105">
        <f t="shared" si="30"/>
        <v>59.108159392789375</v>
      </c>
      <c r="AT21" s="105">
        <f t="shared" si="30"/>
        <v>52.342256214149138</v>
      </c>
    </row>
    <row r="22" spans="1:46" ht="30" x14ac:dyDescent="0.25">
      <c r="A22" s="40">
        <f t="shared" si="11"/>
        <v>13</v>
      </c>
      <c r="B22" s="179" t="s">
        <v>207</v>
      </c>
      <c r="C22" s="96">
        <v>10997</v>
      </c>
      <c r="D22" s="96">
        <f>F22+H22+J22</f>
        <v>10861</v>
      </c>
      <c r="E22" s="42">
        <v>2217</v>
      </c>
      <c r="F22" s="42">
        <v>1385</v>
      </c>
      <c r="G22" s="42">
        <v>212</v>
      </c>
      <c r="H22" s="42">
        <v>596</v>
      </c>
      <c r="I22" s="42">
        <v>8568</v>
      </c>
      <c r="J22" s="44">
        <v>8880</v>
      </c>
      <c r="K22" s="96">
        <v>5137</v>
      </c>
      <c r="L22" s="96">
        <f>N22+P22</f>
        <v>4767</v>
      </c>
      <c r="M22" s="44">
        <v>1442</v>
      </c>
      <c r="N22" s="44">
        <v>1332</v>
      </c>
      <c r="O22" s="44">
        <v>3695</v>
      </c>
      <c r="P22" s="44">
        <v>3435</v>
      </c>
      <c r="Q22" s="96">
        <v>2648</v>
      </c>
      <c r="R22" s="96">
        <f>T22+V22</f>
        <v>3001</v>
      </c>
      <c r="S22" s="44">
        <v>620</v>
      </c>
      <c r="T22" s="44">
        <v>981</v>
      </c>
      <c r="U22" s="44">
        <v>2028</v>
      </c>
      <c r="V22" s="44">
        <v>2020</v>
      </c>
      <c r="W22" s="96">
        <f t="shared" si="31"/>
        <v>342</v>
      </c>
      <c r="X22" s="96">
        <f t="shared" si="31"/>
        <v>353</v>
      </c>
      <c r="Y22" s="44">
        <v>338</v>
      </c>
      <c r="Z22" s="44">
        <v>349</v>
      </c>
      <c r="AA22" s="44">
        <v>4</v>
      </c>
      <c r="AB22" s="44">
        <v>4</v>
      </c>
      <c r="AC22" s="96">
        <f t="shared" si="32"/>
        <v>3</v>
      </c>
      <c r="AD22" s="96">
        <f t="shared" si="32"/>
        <v>2</v>
      </c>
      <c r="AE22" s="44">
        <v>3</v>
      </c>
      <c r="AF22" s="44">
        <v>2</v>
      </c>
      <c r="AG22" s="44">
        <v>0</v>
      </c>
      <c r="AH22" s="44">
        <v>0</v>
      </c>
      <c r="AI22" s="96">
        <f t="shared" ref="AI22:AN22" si="34">Q22+W22+AC22</f>
        <v>2993</v>
      </c>
      <c r="AJ22" s="96">
        <f t="shared" si="34"/>
        <v>3356</v>
      </c>
      <c r="AK22" s="96">
        <f t="shared" si="34"/>
        <v>961</v>
      </c>
      <c r="AL22" s="96">
        <f t="shared" si="34"/>
        <v>1332</v>
      </c>
      <c r="AM22" s="96">
        <f t="shared" si="34"/>
        <v>2032</v>
      </c>
      <c r="AN22" s="96">
        <f t="shared" si="34"/>
        <v>2024</v>
      </c>
      <c r="AO22" s="61">
        <f t="shared" si="33"/>
        <v>58.263577963792095</v>
      </c>
      <c r="AP22" s="61">
        <f t="shared" si="33"/>
        <v>70.400671281728549</v>
      </c>
      <c r="AQ22" s="61">
        <f t="shared" si="33"/>
        <v>66.643550624133155</v>
      </c>
      <c r="AR22" s="105">
        <f t="shared" ref="AR22:AT23" si="35">(T22+Z22+AF22)*100/N22</f>
        <v>100</v>
      </c>
      <c r="AS22" s="105">
        <f t="shared" si="35"/>
        <v>54.993234100135318</v>
      </c>
      <c r="AT22" s="105">
        <f t="shared" si="35"/>
        <v>58.922852983988356</v>
      </c>
    </row>
    <row r="23" spans="1:46" x14ac:dyDescent="0.25">
      <c r="A23" s="149"/>
      <c r="B23" s="148" t="s">
        <v>208</v>
      </c>
      <c r="C23" s="153">
        <f>SUM(C10:C22)</f>
        <v>1290261</v>
      </c>
      <c r="D23" s="153">
        <f t="shared" ref="D23:AN23" si="36">SUM(D10:D22)</f>
        <v>1303389</v>
      </c>
      <c r="E23" s="153">
        <f t="shared" si="36"/>
        <v>309806</v>
      </c>
      <c r="F23" s="153">
        <f t="shared" si="36"/>
        <v>309572</v>
      </c>
      <c r="G23" s="153">
        <f t="shared" si="36"/>
        <v>50299</v>
      </c>
      <c r="H23" s="153">
        <f t="shared" si="36"/>
        <v>53942</v>
      </c>
      <c r="I23" s="153">
        <f t="shared" si="36"/>
        <v>930156</v>
      </c>
      <c r="J23" s="153">
        <f t="shared" si="36"/>
        <v>939875</v>
      </c>
      <c r="K23" s="153">
        <f t="shared" si="36"/>
        <v>368647</v>
      </c>
      <c r="L23" s="153">
        <f t="shared" si="36"/>
        <v>370987</v>
      </c>
      <c r="M23" s="153">
        <f t="shared" si="36"/>
        <v>155063</v>
      </c>
      <c r="N23" s="153">
        <f t="shared" si="36"/>
        <v>152176</v>
      </c>
      <c r="O23" s="153">
        <f t="shared" si="36"/>
        <v>213584</v>
      </c>
      <c r="P23" s="153">
        <f t="shared" si="36"/>
        <v>218811</v>
      </c>
      <c r="Q23" s="153">
        <f t="shared" si="36"/>
        <v>160211</v>
      </c>
      <c r="R23" s="153">
        <f t="shared" si="36"/>
        <v>162256</v>
      </c>
      <c r="S23" s="153">
        <f t="shared" si="36"/>
        <v>65163</v>
      </c>
      <c r="T23" s="153">
        <f t="shared" si="36"/>
        <v>63768</v>
      </c>
      <c r="U23" s="153">
        <f t="shared" si="36"/>
        <v>95048</v>
      </c>
      <c r="V23" s="153">
        <f t="shared" si="36"/>
        <v>98488</v>
      </c>
      <c r="W23" s="153">
        <f t="shared" si="36"/>
        <v>49392</v>
      </c>
      <c r="X23" s="153">
        <f t="shared" si="36"/>
        <v>43889</v>
      </c>
      <c r="Y23" s="153">
        <f t="shared" si="36"/>
        <v>28385</v>
      </c>
      <c r="Z23" s="153">
        <f t="shared" si="36"/>
        <v>24691</v>
      </c>
      <c r="AA23" s="153">
        <f t="shared" si="36"/>
        <v>21007</v>
      </c>
      <c r="AB23" s="153">
        <f t="shared" si="36"/>
        <v>19198</v>
      </c>
      <c r="AC23" s="153">
        <f t="shared" si="36"/>
        <v>13417</v>
      </c>
      <c r="AD23" s="153">
        <f t="shared" si="36"/>
        <v>14731</v>
      </c>
      <c r="AE23" s="153">
        <f t="shared" si="36"/>
        <v>10901</v>
      </c>
      <c r="AF23" s="153">
        <f t="shared" si="36"/>
        <v>12395</v>
      </c>
      <c r="AG23" s="153">
        <f t="shared" si="36"/>
        <v>2516</v>
      </c>
      <c r="AH23" s="153">
        <f t="shared" si="36"/>
        <v>2336</v>
      </c>
      <c r="AI23" s="153">
        <f t="shared" si="36"/>
        <v>223020</v>
      </c>
      <c r="AJ23" s="153">
        <f t="shared" si="36"/>
        <v>220876</v>
      </c>
      <c r="AK23" s="153">
        <f t="shared" si="36"/>
        <v>104449</v>
      </c>
      <c r="AL23" s="153">
        <f t="shared" si="36"/>
        <v>100854</v>
      </c>
      <c r="AM23" s="153">
        <f t="shared" si="36"/>
        <v>118571</v>
      </c>
      <c r="AN23" s="153">
        <f t="shared" si="36"/>
        <v>120022</v>
      </c>
      <c r="AO23" s="305">
        <f t="shared" si="33"/>
        <v>60.496898116626475</v>
      </c>
      <c r="AP23" s="305">
        <f t="shared" si="33"/>
        <v>59.537396189084795</v>
      </c>
      <c r="AQ23" s="305">
        <f t="shared" si="33"/>
        <v>67.359073408872518</v>
      </c>
      <c r="AR23" s="306">
        <f t="shared" si="35"/>
        <v>66.274576805803804</v>
      </c>
      <c r="AS23" s="306">
        <f t="shared" si="35"/>
        <v>55.514926211701251</v>
      </c>
      <c r="AT23" s="306">
        <f t="shared" si="35"/>
        <v>54.851904154727137</v>
      </c>
    </row>
    <row r="24" spans="1:46" x14ac:dyDescent="0.25">
      <c r="A24" s="40">
        <v>14</v>
      </c>
      <c r="B24" s="178" t="s">
        <v>209</v>
      </c>
      <c r="C24" s="282">
        <v>1222</v>
      </c>
      <c r="D24" s="282">
        <f>J24+H24+F24</f>
        <v>1356</v>
      </c>
      <c r="E24" s="281">
        <v>149</v>
      </c>
      <c r="F24" s="281">
        <v>131</v>
      </c>
      <c r="G24" s="281">
        <v>36</v>
      </c>
      <c r="H24" s="281">
        <v>35</v>
      </c>
      <c r="I24" s="281">
        <v>1037</v>
      </c>
      <c r="J24" s="270">
        <v>1190</v>
      </c>
      <c r="K24" s="282">
        <v>331</v>
      </c>
      <c r="L24" s="282">
        <v>373</v>
      </c>
      <c r="M24" s="270">
        <v>105</v>
      </c>
      <c r="N24" s="270">
        <v>106</v>
      </c>
      <c r="O24" s="270">
        <v>226</v>
      </c>
      <c r="P24" s="270">
        <v>267</v>
      </c>
      <c r="Q24" s="282">
        <v>247</v>
      </c>
      <c r="R24" s="282">
        <v>267</v>
      </c>
      <c r="S24" s="270">
        <v>69</v>
      </c>
      <c r="T24" s="270">
        <v>76</v>
      </c>
      <c r="U24" s="270">
        <v>178</v>
      </c>
      <c r="V24" s="270">
        <v>191</v>
      </c>
      <c r="W24" s="282">
        <v>20</v>
      </c>
      <c r="X24" s="282">
        <f>Z24+AB24</f>
        <v>45</v>
      </c>
      <c r="Y24" s="270">
        <v>11</v>
      </c>
      <c r="Z24" s="270">
        <v>8</v>
      </c>
      <c r="AA24" s="270">
        <v>9</v>
      </c>
      <c r="AB24" s="270">
        <v>37</v>
      </c>
      <c r="AC24" s="282">
        <v>9</v>
      </c>
      <c r="AD24" s="282">
        <f>AF24+AH24</f>
        <v>12</v>
      </c>
      <c r="AE24" s="270">
        <v>9</v>
      </c>
      <c r="AF24" s="270">
        <v>12</v>
      </c>
      <c r="AG24" s="270">
        <v>0</v>
      </c>
      <c r="AH24" s="270">
        <v>0</v>
      </c>
      <c r="AI24" s="282">
        <f t="shared" ref="AI24:AN24" si="37">Q24+W24+AC24</f>
        <v>276</v>
      </c>
      <c r="AJ24" s="282">
        <f t="shared" si="37"/>
        <v>324</v>
      </c>
      <c r="AK24" s="282">
        <f t="shared" si="37"/>
        <v>89</v>
      </c>
      <c r="AL24" s="282">
        <f t="shared" si="37"/>
        <v>96</v>
      </c>
      <c r="AM24" s="282">
        <f t="shared" si="37"/>
        <v>187</v>
      </c>
      <c r="AN24" s="282">
        <f t="shared" si="37"/>
        <v>228</v>
      </c>
      <c r="AO24" s="283">
        <f>(AC24+W24+Q24)*100/K24</f>
        <v>83.383685800604226</v>
      </c>
      <c r="AP24" s="283">
        <f>(AD24+X24+R24)*100/L24</f>
        <v>86.863270777479897</v>
      </c>
      <c r="AQ24" s="283">
        <f>(AE24+Y24+S24)*100/M24</f>
        <v>84.761904761904759</v>
      </c>
      <c r="AR24" s="284">
        <f>(T24+Z24+AF24)*100/N24</f>
        <v>90.566037735849051</v>
      </c>
      <c r="AS24" s="284">
        <f>(U24+AA24+AG24)*100/O24</f>
        <v>82.743362831858406</v>
      </c>
      <c r="AT24" s="284">
        <f>(V24+AB24+AH24)*100/P24</f>
        <v>85.393258426966298</v>
      </c>
    </row>
    <row r="25" spans="1:46" x14ac:dyDescent="0.25">
      <c r="A25" s="40">
        <f>A24+1</f>
        <v>15</v>
      </c>
      <c r="B25" s="179" t="s">
        <v>210</v>
      </c>
      <c r="C25" s="96">
        <f t="shared" ref="C25:D28" si="38">E25+G25+I25</f>
        <v>17576</v>
      </c>
      <c r="D25" s="96">
        <f t="shared" si="38"/>
        <v>17585</v>
      </c>
      <c r="E25" s="42">
        <v>3286</v>
      </c>
      <c r="F25" s="42">
        <v>3237</v>
      </c>
      <c r="G25" s="42">
        <v>571</v>
      </c>
      <c r="H25" s="42">
        <v>594</v>
      </c>
      <c r="I25" s="42">
        <v>13719</v>
      </c>
      <c r="J25" s="44">
        <v>13754</v>
      </c>
      <c r="K25" s="96">
        <f t="shared" ref="K25:L28" si="39">M25+O25</f>
        <v>7341</v>
      </c>
      <c r="L25" s="96">
        <f t="shared" si="39"/>
        <v>7252</v>
      </c>
      <c r="M25" s="44">
        <v>3103</v>
      </c>
      <c r="N25" s="44">
        <v>2893</v>
      </c>
      <c r="O25" s="44">
        <v>4238</v>
      </c>
      <c r="P25" s="44">
        <v>4359</v>
      </c>
      <c r="Q25" s="96">
        <f t="shared" ref="Q25:R28" si="40">S25+U25</f>
        <v>1895</v>
      </c>
      <c r="R25" s="96">
        <f t="shared" si="40"/>
        <v>840</v>
      </c>
      <c r="S25" s="44">
        <v>771</v>
      </c>
      <c r="T25" s="44">
        <v>573</v>
      </c>
      <c r="U25" s="44">
        <v>1124</v>
      </c>
      <c r="V25" s="44">
        <v>267</v>
      </c>
      <c r="W25" s="96">
        <f t="shared" ref="W25:X28" si="41">Y25+AA25</f>
        <v>2497</v>
      </c>
      <c r="X25" s="96">
        <f t="shared" si="41"/>
        <v>3257</v>
      </c>
      <c r="Y25" s="44">
        <v>830</v>
      </c>
      <c r="Z25" s="44">
        <v>682</v>
      </c>
      <c r="AA25" s="44">
        <v>1667</v>
      </c>
      <c r="AB25" s="44">
        <v>2575</v>
      </c>
      <c r="AC25" s="96">
        <f t="shared" ref="AC25:AD28" si="42">AE25+AG25</f>
        <v>612</v>
      </c>
      <c r="AD25" s="96">
        <f t="shared" si="42"/>
        <v>732</v>
      </c>
      <c r="AE25" s="44">
        <v>610</v>
      </c>
      <c r="AF25" s="44">
        <v>729</v>
      </c>
      <c r="AG25" s="44">
        <v>2</v>
      </c>
      <c r="AH25" s="44">
        <v>3</v>
      </c>
      <c r="AI25" s="96">
        <f t="shared" ref="AI25:AN29" si="43">Q25+W25+AC25</f>
        <v>5004</v>
      </c>
      <c r="AJ25" s="96">
        <f t="shared" si="43"/>
        <v>4829</v>
      </c>
      <c r="AK25" s="96">
        <f t="shared" si="43"/>
        <v>2211</v>
      </c>
      <c r="AL25" s="96">
        <f t="shared" si="43"/>
        <v>1984</v>
      </c>
      <c r="AM25" s="96">
        <f t="shared" si="43"/>
        <v>2793</v>
      </c>
      <c r="AN25" s="96">
        <f t="shared" si="43"/>
        <v>2845</v>
      </c>
      <c r="AO25" s="61">
        <f t="shared" ref="AO25:AQ28" si="44">(AC25+W25+Q25)*100/K25</f>
        <v>68.1651001225991</v>
      </c>
      <c r="AP25" s="61">
        <f t="shared" si="44"/>
        <v>66.58852730281302</v>
      </c>
      <c r="AQ25" s="61">
        <f t="shared" si="44"/>
        <v>71.25362552368675</v>
      </c>
      <c r="AR25" s="105">
        <f t="shared" ref="AR25:AT30" si="45">(T25+Z25+AF25)*100/N25</f>
        <v>68.57932941583131</v>
      </c>
      <c r="AS25" s="105">
        <f t="shared" si="45"/>
        <v>65.903728173666821</v>
      </c>
      <c r="AT25" s="105">
        <f t="shared" si="45"/>
        <v>65.267263133746269</v>
      </c>
    </row>
    <row r="26" spans="1:46" x14ac:dyDescent="0.25">
      <c r="A26" s="40">
        <f t="shared" ref="A26:A56" si="46">A25+1</f>
        <v>16</v>
      </c>
      <c r="B26" s="178" t="s">
        <v>211</v>
      </c>
      <c r="C26" s="96">
        <f t="shared" si="38"/>
        <v>60192</v>
      </c>
      <c r="D26" s="96">
        <f t="shared" si="38"/>
        <v>58406</v>
      </c>
      <c r="E26" s="42">
        <v>11924</v>
      </c>
      <c r="F26" s="42">
        <v>11724</v>
      </c>
      <c r="G26" s="42">
        <v>1788</v>
      </c>
      <c r="H26" s="42">
        <v>1984</v>
      </c>
      <c r="I26" s="42">
        <v>46480</v>
      </c>
      <c r="J26" s="44">
        <v>44698</v>
      </c>
      <c r="K26" s="96">
        <f t="shared" si="39"/>
        <v>23736</v>
      </c>
      <c r="L26" s="96">
        <f t="shared" si="39"/>
        <v>20692</v>
      </c>
      <c r="M26" s="44">
        <v>6597</v>
      </c>
      <c r="N26" s="44">
        <v>7043</v>
      </c>
      <c r="O26" s="44">
        <v>17139</v>
      </c>
      <c r="P26" s="44">
        <v>13649</v>
      </c>
      <c r="Q26" s="96">
        <f t="shared" si="40"/>
        <v>3215</v>
      </c>
      <c r="R26" s="96">
        <f t="shared" si="40"/>
        <v>4172</v>
      </c>
      <c r="S26" s="44">
        <v>1523</v>
      </c>
      <c r="T26" s="44">
        <v>2531</v>
      </c>
      <c r="U26" s="44">
        <v>1692</v>
      </c>
      <c r="V26" s="44">
        <v>1641</v>
      </c>
      <c r="W26" s="96">
        <f t="shared" si="41"/>
        <v>5863</v>
      </c>
      <c r="X26" s="96">
        <f t="shared" si="41"/>
        <v>6415</v>
      </c>
      <c r="Y26" s="44">
        <v>2121</v>
      </c>
      <c r="Z26" s="44">
        <v>2461</v>
      </c>
      <c r="AA26" s="44">
        <v>3742</v>
      </c>
      <c r="AB26" s="44">
        <v>3954</v>
      </c>
      <c r="AC26" s="96">
        <f t="shared" si="42"/>
        <v>475</v>
      </c>
      <c r="AD26" s="96">
        <f t="shared" si="42"/>
        <v>694</v>
      </c>
      <c r="AE26" s="44">
        <v>394</v>
      </c>
      <c r="AF26" s="44">
        <v>598</v>
      </c>
      <c r="AG26" s="44">
        <v>81</v>
      </c>
      <c r="AH26" s="44">
        <v>96</v>
      </c>
      <c r="AI26" s="96">
        <f t="shared" si="43"/>
        <v>9553</v>
      </c>
      <c r="AJ26" s="96">
        <f t="shared" si="43"/>
        <v>11281</v>
      </c>
      <c r="AK26" s="96">
        <f t="shared" si="43"/>
        <v>4038</v>
      </c>
      <c r="AL26" s="96">
        <f t="shared" si="43"/>
        <v>5590</v>
      </c>
      <c r="AM26" s="96">
        <f t="shared" si="43"/>
        <v>5515</v>
      </c>
      <c r="AN26" s="96">
        <f t="shared" si="43"/>
        <v>5691</v>
      </c>
      <c r="AO26" s="61">
        <f t="shared" si="44"/>
        <v>40.246882372767104</v>
      </c>
      <c r="AP26" s="61">
        <f t="shared" si="44"/>
        <v>54.518654552484051</v>
      </c>
      <c r="AQ26" s="61">
        <f t="shared" si="44"/>
        <v>61.209640745793543</v>
      </c>
      <c r="AR26" s="105">
        <f t="shared" si="45"/>
        <v>79.369586823796681</v>
      </c>
      <c r="AS26" s="105">
        <f t="shared" si="45"/>
        <v>32.178073399848302</v>
      </c>
      <c r="AT26" s="105">
        <f t="shared" si="45"/>
        <v>41.69536229760422</v>
      </c>
    </row>
    <row r="27" spans="1:46" x14ac:dyDescent="0.25">
      <c r="A27" s="40">
        <f t="shared" si="46"/>
        <v>17</v>
      </c>
      <c r="B27" s="178" t="s">
        <v>212</v>
      </c>
      <c r="C27" s="96">
        <f t="shared" si="38"/>
        <v>38554</v>
      </c>
      <c r="D27" s="96">
        <f t="shared" si="38"/>
        <v>37776</v>
      </c>
      <c r="E27" s="42">
        <v>7616</v>
      </c>
      <c r="F27" s="42">
        <v>7364</v>
      </c>
      <c r="G27" s="42">
        <v>1336</v>
      </c>
      <c r="H27" s="42">
        <v>1503</v>
      </c>
      <c r="I27" s="44">
        <v>29602</v>
      </c>
      <c r="J27" s="44">
        <v>28909</v>
      </c>
      <c r="K27" s="96">
        <f t="shared" si="39"/>
        <v>8938</v>
      </c>
      <c r="L27" s="96">
        <f t="shared" si="39"/>
        <v>11320</v>
      </c>
      <c r="M27" s="44">
        <v>5735</v>
      </c>
      <c r="N27" s="44">
        <v>7888</v>
      </c>
      <c r="O27" s="44">
        <v>3203</v>
      </c>
      <c r="P27" s="44">
        <v>3432</v>
      </c>
      <c r="Q27" s="96">
        <f t="shared" si="40"/>
        <v>2760</v>
      </c>
      <c r="R27" s="96">
        <f t="shared" si="40"/>
        <v>3695</v>
      </c>
      <c r="S27" s="44">
        <v>984</v>
      </c>
      <c r="T27" s="44">
        <v>1952</v>
      </c>
      <c r="U27" s="44">
        <v>1776</v>
      </c>
      <c r="V27" s="44">
        <v>1743</v>
      </c>
      <c r="W27" s="96">
        <f t="shared" si="41"/>
        <v>1073</v>
      </c>
      <c r="X27" s="96">
        <f t="shared" si="41"/>
        <v>1579</v>
      </c>
      <c r="Y27" s="44">
        <v>644</v>
      </c>
      <c r="Z27" s="44">
        <v>897</v>
      </c>
      <c r="AA27" s="44">
        <v>429</v>
      </c>
      <c r="AB27" s="44">
        <v>682</v>
      </c>
      <c r="AC27" s="96">
        <f t="shared" si="42"/>
        <v>1006</v>
      </c>
      <c r="AD27" s="96">
        <f t="shared" si="42"/>
        <v>887</v>
      </c>
      <c r="AE27" s="44">
        <v>959</v>
      </c>
      <c r="AF27" s="44">
        <v>828</v>
      </c>
      <c r="AG27" s="44">
        <v>47</v>
      </c>
      <c r="AH27" s="44">
        <v>59</v>
      </c>
      <c r="AI27" s="96">
        <f t="shared" si="43"/>
        <v>4839</v>
      </c>
      <c r="AJ27" s="96">
        <f t="shared" si="43"/>
        <v>6161</v>
      </c>
      <c r="AK27" s="96">
        <f t="shared" si="43"/>
        <v>2587</v>
      </c>
      <c r="AL27" s="96">
        <f t="shared" si="43"/>
        <v>3677</v>
      </c>
      <c r="AM27" s="96">
        <f t="shared" si="43"/>
        <v>2252</v>
      </c>
      <c r="AN27" s="96">
        <f t="shared" si="43"/>
        <v>2484</v>
      </c>
      <c r="AO27" s="61">
        <f t="shared" si="44"/>
        <v>54.139628552248823</v>
      </c>
      <c r="AP27" s="61">
        <f t="shared" si="44"/>
        <v>54.425795053003533</v>
      </c>
      <c r="AQ27" s="61">
        <f t="shared" si="44"/>
        <v>45.108979947689626</v>
      </c>
      <c r="AR27" s="105">
        <f t="shared" si="45"/>
        <v>46.615111561866122</v>
      </c>
      <c r="AS27" s="105">
        <f t="shared" si="45"/>
        <v>70.309085232594441</v>
      </c>
      <c r="AT27" s="105">
        <f t="shared" si="45"/>
        <v>72.377622377622373</v>
      </c>
    </row>
    <row r="28" spans="1:46" x14ac:dyDescent="0.25">
      <c r="A28" s="40">
        <f t="shared" si="46"/>
        <v>18</v>
      </c>
      <c r="B28" s="178" t="s">
        <v>213</v>
      </c>
      <c r="C28" s="96">
        <f t="shared" si="38"/>
        <v>44148</v>
      </c>
      <c r="D28" s="96">
        <f t="shared" si="38"/>
        <v>47062</v>
      </c>
      <c r="E28" s="42">
        <v>6945</v>
      </c>
      <c r="F28" s="42">
        <v>8928</v>
      </c>
      <c r="G28" s="42">
        <v>1589</v>
      </c>
      <c r="H28" s="42">
        <v>2442</v>
      </c>
      <c r="I28" s="42">
        <v>35614</v>
      </c>
      <c r="J28" s="44">
        <v>35692</v>
      </c>
      <c r="K28" s="96">
        <f t="shared" si="39"/>
        <v>13393</v>
      </c>
      <c r="L28" s="96">
        <f t="shared" si="39"/>
        <v>13971</v>
      </c>
      <c r="M28" s="44">
        <v>6993</v>
      </c>
      <c r="N28" s="44">
        <v>6691</v>
      </c>
      <c r="O28" s="44">
        <v>6400</v>
      </c>
      <c r="P28" s="44">
        <v>7280</v>
      </c>
      <c r="Q28" s="96">
        <f t="shared" si="40"/>
        <v>7321</v>
      </c>
      <c r="R28" s="96">
        <f t="shared" si="40"/>
        <v>7645</v>
      </c>
      <c r="S28" s="44">
        <v>3791</v>
      </c>
      <c r="T28" s="44">
        <v>3685</v>
      </c>
      <c r="U28" s="44">
        <v>3530</v>
      </c>
      <c r="V28" s="44">
        <v>3960</v>
      </c>
      <c r="W28" s="96">
        <f t="shared" si="41"/>
        <v>2261</v>
      </c>
      <c r="X28" s="96">
        <f t="shared" si="41"/>
        <v>2052</v>
      </c>
      <c r="Y28" s="44">
        <v>1966</v>
      </c>
      <c r="Z28" s="44">
        <v>1538</v>
      </c>
      <c r="AA28" s="44">
        <v>295</v>
      </c>
      <c r="AB28" s="44">
        <v>514</v>
      </c>
      <c r="AC28" s="96">
        <f t="shared" si="42"/>
        <v>737</v>
      </c>
      <c r="AD28" s="96">
        <f t="shared" si="42"/>
        <v>931</v>
      </c>
      <c r="AE28" s="44">
        <v>666</v>
      </c>
      <c r="AF28" s="44">
        <v>902</v>
      </c>
      <c r="AG28" s="44">
        <v>71</v>
      </c>
      <c r="AH28" s="44">
        <v>29</v>
      </c>
      <c r="AI28" s="96">
        <f t="shared" si="43"/>
        <v>10319</v>
      </c>
      <c r="AJ28" s="96">
        <f t="shared" si="43"/>
        <v>10628</v>
      </c>
      <c r="AK28" s="96">
        <f t="shared" si="43"/>
        <v>6423</v>
      </c>
      <c r="AL28" s="96">
        <f t="shared" si="43"/>
        <v>6125</v>
      </c>
      <c r="AM28" s="96">
        <f t="shared" si="43"/>
        <v>3896</v>
      </c>
      <c r="AN28" s="96">
        <f t="shared" si="43"/>
        <v>4503</v>
      </c>
      <c r="AO28" s="61">
        <f t="shared" si="44"/>
        <v>77.047711491077422</v>
      </c>
      <c r="AP28" s="61">
        <f t="shared" si="44"/>
        <v>76.071863145086255</v>
      </c>
      <c r="AQ28" s="61">
        <f t="shared" si="44"/>
        <v>91.848991848991844</v>
      </c>
      <c r="AR28" s="105">
        <f t="shared" si="45"/>
        <v>91.540875803317888</v>
      </c>
      <c r="AS28" s="105">
        <f t="shared" si="45"/>
        <v>60.875</v>
      </c>
      <c r="AT28" s="105">
        <f t="shared" si="45"/>
        <v>61.854395604395606</v>
      </c>
    </row>
    <row r="29" spans="1:46" x14ac:dyDescent="0.25">
      <c r="A29" s="40">
        <f t="shared" si="46"/>
        <v>19</v>
      </c>
      <c r="B29" s="178" t="s">
        <v>214</v>
      </c>
      <c r="C29" s="96">
        <v>26449</v>
      </c>
      <c r="D29" s="96">
        <f t="shared" ref="D29:D35" si="47">F29+H29+J29</f>
        <v>26007</v>
      </c>
      <c r="E29" s="42">
        <v>5513</v>
      </c>
      <c r="F29" s="42">
        <v>5422</v>
      </c>
      <c r="G29" s="42">
        <v>937</v>
      </c>
      <c r="H29" s="42">
        <v>1045</v>
      </c>
      <c r="I29" s="42">
        <v>19999</v>
      </c>
      <c r="J29" s="44">
        <v>19540</v>
      </c>
      <c r="K29" s="96">
        <v>12519</v>
      </c>
      <c r="L29" s="96">
        <v>13533</v>
      </c>
      <c r="M29" s="44">
        <v>4004</v>
      </c>
      <c r="N29" s="44">
        <v>4965</v>
      </c>
      <c r="O29" s="44">
        <v>8515</v>
      </c>
      <c r="P29" s="44">
        <v>8568</v>
      </c>
      <c r="Q29" s="96">
        <v>4276</v>
      </c>
      <c r="R29" s="96">
        <f t="shared" ref="R29:R35" si="48">T29+V29</f>
        <v>5053</v>
      </c>
      <c r="S29" s="44">
        <v>1872</v>
      </c>
      <c r="T29" s="44">
        <v>1857</v>
      </c>
      <c r="U29" s="44">
        <v>2404</v>
      </c>
      <c r="V29" s="44">
        <v>3196</v>
      </c>
      <c r="W29" s="96">
        <v>2045</v>
      </c>
      <c r="X29" s="96">
        <f t="shared" ref="X29:X35" si="49">Z29+AB29</f>
        <v>1611</v>
      </c>
      <c r="Y29" s="44">
        <v>543</v>
      </c>
      <c r="Z29" s="44">
        <v>672</v>
      </c>
      <c r="AA29" s="44">
        <v>1502</v>
      </c>
      <c r="AB29" s="44">
        <v>939</v>
      </c>
      <c r="AC29" s="96">
        <v>593</v>
      </c>
      <c r="AD29" s="96">
        <v>720</v>
      </c>
      <c r="AE29" s="44">
        <v>322</v>
      </c>
      <c r="AF29" s="44">
        <v>427</v>
      </c>
      <c r="AG29" s="44">
        <v>271</v>
      </c>
      <c r="AH29" s="44">
        <v>293</v>
      </c>
      <c r="AI29" s="96">
        <v>6914</v>
      </c>
      <c r="AJ29" s="96">
        <f t="shared" si="43"/>
        <v>7384</v>
      </c>
      <c r="AK29" s="96">
        <v>2737</v>
      </c>
      <c r="AL29" s="96">
        <v>2466</v>
      </c>
      <c r="AM29" s="96">
        <f t="shared" si="43"/>
        <v>4177</v>
      </c>
      <c r="AN29" s="96">
        <v>2261</v>
      </c>
      <c r="AO29" s="61">
        <f t="shared" ref="AO29:AQ30" si="50">(AC29+W29+Q29)*100/K29</f>
        <v>55.228053358894478</v>
      </c>
      <c r="AP29" s="61">
        <f t="shared" si="50"/>
        <v>54.562920268972142</v>
      </c>
      <c r="AQ29" s="61">
        <f t="shared" si="50"/>
        <v>68.35664335664336</v>
      </c>
      <c r="AR29" s="105">
        <f t="shared" si="45"/>
        <v>59.536757301107755</v>
      </c>
      <c r="AS29" s="105">
        <f t="shared" si="45"/>
        <v>49.054609512624779</v>
      </c>
      <c r="AT29" s="105">
        <f t="shared" si="45"/>
        <v>51.680672268907564</v>
      </c>
    </row>
    <row r="30" spans="1:46" x14ac:dyDescent="0.25">
      <c r="A30" s="40">
        <f t="shared" si="46"/>
        <v>20</v>
      </c>
      <c r="B30" s="178" t="s">
        <v>215</v>
      </c>
      <c r="C30" s="96">
        <f>E30+G30+I30</f>
        <v>24830</v>
      </c>
      <c r="D30" s="96">
        <f t="shared" si="47"/>
        <v>24533</v>
      </c>
      <c r="E30" s="42">
        <v>4767</v>
      </c>
      <c r="F30" s="42">
        <v>4488</v>
      </c>
      <c r="G30" s="42">
        <v>948</v>
      </c>
      <c r="H30" s="42">
        <v>997</v>
      </c>
      <c r="I30" s="44">
        <v>19115</v>
      </c>
      <c r="J30" s="44">
        <v>19048</v>
      </c>
      <c r="K30" s="96">
        <f t="shared" ref="K30:L32" si="51">M30+O30</f>
        <v>5539</v>
      </c>
      <c r="L30" s="96">
        <f t="shared" si="51"/>
        <v>11089</v>
      </c>
      <c r="M30" s="44">
        <v>2073</v>
      </c>
      <c r="N30" s="44">
        <v>3070</v>
      </c>
      <c r="O30" s="44">
        <v>3466</v>
      </c>
      <c r="P30" s="44">
        <v>8019</v>
      </c>
      <c r="Q30" s="96">
        <f>S30+U30</f>
        <v>2663</v>
      </c>
      <c r="R30" s="96">
        <f t="shared" si="48"/>
        <v>6122</v>
      </c>
      <c r="S30" s="44">
        <v>788</v>
      </c>
      <c r="T30" s="44">
        <v>1169</v>
      </c>
      <c r="U30" s="44">
        <v>1875</v>
      </c>
      <c r="V30" s="44">
        <v>4953</v>
      </c>
      <c r="W30" s="96">
        <f>Y30+AA30</f>
        <v>1441</v>
      </c>
      <c r="X30" s="96">
        <f t="shared" si="49"/>
        <v>1247</v>
      </c>
      <c r="Y30" s="44">
        <v>514</v>
      </c>
      <c r="Z30" s="44">
        <v>402</v>
      </c>
      <c r="AA30" s="44">
        <v>927</v>
      </c>
      <c r="AB30" s="44">
        <v>845</v>
      </c>
      <c r="AC30" s="96">
        <f t="shared" ref="AC30:AD32" si="52">AE30+AG30</f>
        <v>1339</v>
      </c>
      <c r="AD30" s="96">
        <f t="shared" si="52"/>
        <v>1609</v>
      </c>
      <c r="AE30" s="44">
        <v>621</v>
      </c>
      <c r="AF30" s="44">
        <v>652</v>
      </c>
      <c r="AG30" s="44">
        <v>718</v>
      </c>
      <c r="AH30" s="44">
        <v>957</v>
      </c>
      <c r="AI30" s="96">
        <f t="shared" ref="AI30:AN30" si="53">Q30+W30+AC30</f>
        <v>5443</v>
      </c>
      <c r="AJ30" s="96">
        <f t="shared" si="53"/>
        <v>8978</v>
      </c>
      <c r="AK30" s="96">
        <f t="shared" si="53"/>
        <v>1923</v>
      </c>
      <c r="AL30" s="96">
        <f t="shared" si="53"/>
        <v>2223</v>
      </c>
      <c r="AM30" s="96">
        <f t="shared" si="53"/>
        <v>3520</v>
      </c>
      <c r="AN30" s="96">
        <f t="shared" si="53"/>
        <v>6755</v>
      </c>
      <c r="AO30" s="61">
        <f t="shared" si="50"/>
        <v>98.266835168803027</v>
      </c>
      <c r="AP30" s="61">
        <f t="shared" si="50"/>
        <v>80.963116602038056</v>
      </c>
      <c r="AQ30" s="61">
        <f t="shared" si="50"/>
        <v>92.764109985528222</v>
      </c>
      <c r="AR30" s="105">
        <f t="shared" si="45"/>
        <v>72.410423452768725</v>
      </c>
      <c r="AS30" s="105">
        <f t="shared" si="45"/>
        <v>101.55799192152337</v>
      </c>
      <c r="AT30" s="105">
        <f t="shared" si="45"/>
        <v>84.237436089287939</v>
      </c>
    </row>
    <row r="31" spans="1:46" x14ac:dyDescent="0.25">
      <c r="A31" s="40">
        <f t="shared" si="46"/>
        <v>21</v>
      </c>
      <c r="B31" s="178" t="s">
        <v>216</v>
      </c>
      <c r="C31" s="96">
        <f>E31+G31+I31</f>
        <v>41024</v>
      </c>
      <c r="D31" s="96">
        <f t="shared" si="47"/>
        <v>41274</v>
      </c>
      <c r="E31" s="42">
        <v>8185</v>
      </c>
      <c r="F31" s="42">
        <v>8026</v>
      </c>
      <c r="G31" s="42">
        <v>1350</v>
      </c>
      <c r="H31" s="42">
        <v>1336</v>
      </c>
      <c r="I31" s="44">
        <v>31489</v>
      </c>
      <c r="J31" s="44">
        <v>31912</v>
      </c>
      <c r="K31" s="96">
        <f t="shared" si="51"/>
        <v>16810</v>
      </c>
      <c r="L31" s="96">
        <f t="shared" si="51"/>
        <v>12590</v>
      </c>
      <c r="M31" s="44">
        <v>5136</v>
      </c>
      <c r="N31" s="44">
        <v>4337</v>
      </c>
      <c r="O31" s="44">
        <v>11674</v>
      </c>
      <c r="P31" s="44">
        <v>8253</v>
      </c>
      <c r="Q31" s="96">
        <f>S31+U31</f>
        <v>4572</v>
      </c>
      <c r="R31" s="96">
        <f t="shared" si="48"/>
        <v>4560</v>
      </c>
      <c r="S31" s="44">
        <v>2406</v>
      </c>
      <c r="T31" s="44">
        <v>2136</v>
      </c>
      <c r="U31" s="44">
        <v>2166</v>
      </c>
      <c r="V31" s="44">
        <v>2424</v>
      </c>
      <c r="W31" s="96">
        <f>Y31+AA31</f>
        <v>4032</v>
      </c>
      <c r="X31" s="96">
        <f t="shared" si="49"/>
        <v>3422</v>
      </c>
      <c r="Y31" s="44">
        <v>903</v>
      </c>
      <c r="Z31" s="44">
        <v>1097</v>
      </c>
      <c r="AA31" s="44">
        <v>3129</v>
      </c>
      <c r="AB31" s="44">
        <v>2325</v>
      </c>
      <c r="AC31" s="96">
        <f t="shared" si="52"/>
        <v>408</v>
      </c>
      <c r="AD31" s="96">
        <f t="shared" si="52"/>
        <v>257</v>
      </c>
      <c r="AE31" s="44">
        <v>271</v>
      </c>
      <c r="AF31" s="44">
        <v>148</v>
      </c>
      <c r="AG31" s="44">
        <v>137</v>
      </c>
      <c r="AH31" s="44">
        <v>109</v>
      </c>
      <c r="AI31" s="96">
        <f t="shared" ref="AI31:AN31" si="54">Q31+W31+AC31</f>
        <v>9012</v>
      </c>
      <c r="AJ31" s="96">
        <f t="shared" si="54"/>
        <v>8239</v>
      </c>
      <c r="AK31" s="96">
        <f t="shared" si="54"/>
        <v>3580</v>
      </c>
      <c r="AL31" s="96">
        <f t="shared" si="54"/>
        <v>3381</v>
      </c>
      <c r="AM31" s="96">
        <f t="shared" si="54"/>
        <v>5432</v>
      </c>
      <c r="AN31" s="96">
        <f t="shared" si="54"/>
        <v>4858</v>
      </c>
      <c r="AO31" s="61">
        <f t="shared" ref="AO31:AQ33" si="55">(AC31+W31+Q31)*100/K31</f>
        <v>53.610945865556218</v>
      </c>
      <c r="AP31" s="61">
        <f t="shared" si="55"/>
        <v>65.440826052422551</v>
      </c>
      <c r="AQ31" s="61">
        <f t="shared" si="55"/>
        <v>69.704049844236764</v>
      </c>
      <c r="AR31" s="105">
        <f t="shared" ref="AR31:AT31" si="56">(T31+Z31+AF31)*100/N31</f>
        <v>77.957113211897621</v>
      </c>
      <c r="AS31" s="105">
        <f t="shared" si="56"/>
        <v>46.530752098680829</v>
      </c>
      <c r="AT31" s="105">
        <f t="shared" si="56"/>
        <v>58.863443596268027</v>
      </c>
    </row>
    <row r="32" spans="1:46" x14ac:dyDescent="0.25">
      <c r="A32" s="40">
        <f t="shared" si="46"/>
        <v>22</v>
      </c>
      <c r="B32" s="178" t="s">
        <v>217</v>
      </c>
      <c r="C32" s="96">
        <f>E32+G32+I32</f>
        <v>26199</v>
      </c>
      <c r="D32" s="96">
        <f t="shared" si="47"/>
        <v>26130</v>
      </c>
      <c r="E32" s="42">
        <v>4490</v>
      </c>
      <c r="F32" s="42">
        <v>4163</v>
      </c>
      <c r="G32" s="42">
        <v>826</v>
      </c>
      <c r="H32" s="42">
        <v>877</v>
      </c>
      <c r="I32" s="42">
        <v>20883</v>
      </c>
      <c r="J32" s="44">
        <v>21090</v>
      </c>
      <c r="K32" s="96">
        <f t="shared" si="51"/>
        <v>8950</v>
      </c>
      <c r="L32" s="96">
        <f t="shared" si="51"/>
        <v>4652</v>
      </c>
      <c r="M32" s="44">
        <v>4832</v>
      </c>
      <c r="N32" s="44">
        <v>1798</v>
      </c>
      <c r="O32" s="44">
        <v>4118</v>
      </c>
      <c r="P32" s="44">
        <v>2854</v>
      </c>
      <c r="Q32" s="96">
        <v>5287</v>
      </c>
      <c r="R32" s="96">
        <f t="shared" si="48"/>
        <v>3021</v>
      </c>
      <c r="S32" s="44">
        <v>2505</v>
      </c>
      <c r="T32" s="44">
        <v>1125</v>
      </c>
      <c r="U32" s="44">
        <v>2782</v>
      </c>
      <c r="V32" s="44">
        <v>1896</v>
      </c>
      <c r="W32" s="96">
        <f>Y32+AA32</f>
        <v>1605</v>
      </c>
      <c r="X32" s="96">
        <f t="shared" si="49"/>
        <v>777</v>
      </c>
      <c r="Y32" s="44">
        <v>1058</v>
      </c>
      <c r="Z32" s="44">
        <v>398</v>
      </c>
      <c r="AA32" s="44">
        <v>547</v>
      </c>
      <c r="AB32" s="44">
        <v>379</v>
      </c>
      <c r="AC32" s="96">
        <f t="shared" si="52"/>
        <v>615</v>
      </c>
      <c r="AD32" s="96">
        <f t="shared" si="52"/>
        <v>257</v>
      </c>
      <c r="AE32" s="44">
        <v>506</v>
      </c>
      <c r="AF32" s="44">
        <v>174</v>
      </c>
      <c r="AG32" s="44">
        <v>109</v>
      </c>
      <c r="AH32" s="44">
        <v>83</v>
      </c>
      <c r="AI32" s="96">
        <f t="shared" ref="AI32:AN32" si="57">Q32+W32+AC32</f>
        <v>7507</v>
      </c>
      <c r="AJ32" s="96">
        <f t="shared" si="57"/>
        <v>4055</v>
      </c>
      <c r="AK32" s="96">
        <f t="shared" si="57"/>
        <v>4069</v>
      </c>
      <c r="AL32" s="96">
        <f t="shared" si="57"/>
        <v>1697</v>
      </c>
      <c r="AM32" s="96">
        <f t="shared" si="57"/>
        <v>3438</v>
      </c>
      <c r="AN32" s="96">
        <f t="shared" si="57"/>
        <v>2358</v>
      </c>
      <c r="AO32" s="61">
        <f t="shared" si="55"/>
        <v>83.877094972067042</v>
      </c>
      <c r="AP32" s="61">
        <f t="shared" si="55"/>
        <v>87.166809974204639</v>
      </c>
      <c r="AQ32" s="61">
        <f t="shared" si="55"/>
        <v>84.20943708609272</v>
      </c>
      <c r="AR32" s="105">
        <f t="shared" ref="AR32:AT32" si="58">(T32+Z32+AF32)*100/N32</f>
        <v>94.382647385984427</v>
      </c>
      <c r="AS32" s="105">
        <f t="shared" si="58"/>
        <v>83.487129674599316</v>
      </c>
      <c r="AT32" s="105">
        <f t="shared" si="58"/>
        <v>82.620882971268401</v>
      </c>
    </row>
    <row r="33" spans="1:46" x14ac:dyDescent="0.25">
      <c r="A33" s="40">
        <f t="shared" si="46"/>
        <v>23</v>
      </c>
      <c r="B33" s="178" t="s">
        <v>218</v>
      </c>
      <c r="C33" s="96">
        <v>37015</v>
      </c>
      <c r="D33" s="96">
        <f t="shared" si="47"/>
        <v>37024</v>
      </c>
      <c r="E33" s="42">
        <v>6906</v>
      </c>
      <c r="F33" s="42">
        <v>6851</v>
      </c>
      <c r="G33" s="42">
        <v>1230</v>
      </c>
      <c r="H33" s="42">
        <v>1168</v>
      </c>
      <c r="I33" s="42">
        <v>28879</v>
      </c>
      <c r="J33" s="44">
        <v>29005</v>
      </c>
      <c r="K33" s="96">
        <v>9886</v>
      </c>
      <c r="L33" s="96">
        <f>N33+P33</f>
        <v>10532</v>
      </c>
      <c r="M33" s="44">
        <v>3017</v>
      </c>
      <c r="N33" s="44">
        <v>2993</v>
      </c>
      <c r="O33" s="44">
        <v>6869</v>
      </c>
      <c r="P33" s="44">
        <v>7539</v>
      </c>
      <c r="Q33" s="96">
        <v>3174</v>
      </c>
      <c r="R33" s="96">
        <f t="shared" si="48"/>
        <v>2883</v>
      </c>
      <c r="S33" s="44">
        <v>1263</v>
      </c>
      <c r="T33" s="44">
        <v>1093</v>
      </c>
      <c r="U33" s="44">
        <v>1911</v>
      </c>
      <c r="V33" s="44">
        <v>1790</v>
      </c>
      <c r="W33" s="96">
        <v>1030</v>
      </c>
      <c r="X33" s="96">
        <f t="shared" si="49"/>
        <v>837</v>
      </c>
      <c r="Y33" s="44">
        <v>1012</v>
      </c>
      <c r="Z33" s="44">
        <v>812</v>
      </c>
      <c r="AA33" s="44">
        <v>18</v>
      </c>
      <c r="AB33" s="44">
        <v>25</v>
      </c>
      <c r="AC33" s="96">
        <v>625</v>
      </c>
      <c r="AD33" s="96">
        <f>AF33+AH33</f>
        <v>445</v>
      </c>
      <c r="AE33" s="44">
        <v>602</v>
      </c>
      <c r="AF33" s="44">
        <v>424</v>
      </c>
      <c r="AG33" s="44">
        <v>23</v>
      </c>
      <c r="AH33" s="44">
        <v>21</v>
      </c>
      <c r="AI33" s="96">
        <f t="shared" ref="AI33:AN34" si="59">Q33+W33+AC33</f>
        <v>4829</v>
      </c>
      <c r="AJ33" s="96">
        <f t="shared" si="59"/>
        <v>4165</v>
      </c>
      <c r="AK33" s="96">
        <f t="shared" si="59"/>
        <v>2877</v>
      </c>
      <c r="AL33" s="96">
        <f t="shared" si="59"/>
        <v>2329</v>
      </c>
      <c r="AM33" s="96">
        <f t="shared" si="59"/>
        <v>1952</v>
      </c>
      <c r="AN33" s="96">
        <f t="shared" si="59"/>
        <v>1836</v>
      </c>
      <c r="AO33" s="61">
        <f t="shared" si="55"/>
        <v>48.846854137163668</v>
      </c>
      <c r="AP33" s="61">
        <f t="shared" si="55"/>
        <v>39.546145081655908</v>
      </c>
      <c r="AQ33" s="61">
        <f t="shared" si="55"/>
        <v>95.359628770301626</v>
      </c>
      <c r="AR33" s="105">
        <f t="shared" ref="AR33:AT34" si="60">(T33+Z33+AF33)*100/N33</f>
        <v>77.814901436685602</v>
      </c>
      <c r="AS33" s="105">
        <f t="shared" si="60"/>
        <v>28.41752802445771</v>
      </c>
      <c r="AT33" s="105">
        <f t="shared" si="60"/>
        <v>24.353362514922402</v>
      </c>
    </row>
    <row r="34" spans="1:46" x14ac:dyDescent="0.25">
      <c r="A34" s="40">
        <f t="shared" si="46"/>
        <v>24</v>
      </c>
      <c r="B34" s="179" t="s">
        <v>219</v>
      </c>
      <c r="C34" s="96">
        <f>E34+G34+I34</f>
        <v>11300</v>
      </c>
      <c r="D34" s="96">
        <f t="shared" si="47"/>
        <v>10881</v>
      </c>
      <c r="E34" s="42">
        <v>1809</v>
      </c>
      <c r="F34" s="42">
        <v>1684</v>
      </c>
      <c r="G34" s="42">
        <v>399</v>
      </c>
      <c r="H34" s="42">
        <v>370</v>
      </c>
      <c r="I34" s="42">
        <v>9092</v>
      </c>
      <c r="J34" s="44">
        <v>8827</v>
      </c>
      <c r="K34" s="96">
        <f>M34+O34</f>
        <v>3377</v>
      </c>
      <c r="L34" s="96">
        <f>N34+P34</f>
        <v>3205</v>
      </c>
      <c r="M34" s="44">
        <v>1337</v>
      </c>
      <c r="N34" s="44">
        <v>670</v>
      </c>
      <c r="O34" s="44">
        <v>2040</v>
      </c>
      <c r="P34" s="44">
        <v>2535</v>
      </c>
      <c r="Q34" s="96">
        <f>S34+U34</f>
        <v>1354</v>
      </c>
      <c r="R34" s="96">
        <f t="shared" si="48"/>
        <v>975</v>
      </c>
      <c r="S34" s="44">
        <v>372</v>
      </c>
      <c r="T34" s="44">
        <v>436</v>
      </c>
      <c r="U34" s="44">
        <v>982</v>
      </c>
      <c r="V34" s="44">
        <v>539</v>
      </c>
      <c r="W34" s="96">
        <f>Y34+AA34</f>
        <v>251</v>
      </c>
      <c r="X34" s="96">
        <f t="shared" si="49"/>
        <v>198</v>
      </c>
      <c r="Y34" s="44">
        <v>241</v>
      </c>
      <c r="Z34" s="44">
        <v>182</v>
      </c>
      <c r="AA34" s="44">
        <v>10</v>
      </c>
      <c r="AB34" s="44">
        <v>16</v>
      </c>
      <c r="AC34" s="96">
        <f>AE34+AG34</f>
        <v>29</v>
      </c>
      <c r="AD34" s="96">
        <f>AF34+AH34</f>
        <v>18</v>
      </c>
      <c r="AE34" s="44">
        <v>29</v>
      </c>
      <c r="AF34" s="44">
        <v>18</v>
      </c>
      <c r="AG34" s="44"/>
      <c r="AH34" s="44"/>
      <c r="AI34" s="96">
        <f t="shared" si="59"/>
        <v>1634</v>
      </c>
      <c r="AJ34" s="96">
        <f t="shared" si="59"/>
        <v>1191</v>
      </c>
      <c r="AK34" s="96">
        <f t="shared" si="59"/>
        <v>642</v>
      </c>
      <c r="AL34" s="96">
        <f t="shared" si="59"/>
        <v>636</v>
      </c>
      <c r="AM34" s="96">
        <f t="shared" si="59"/>
        <v>992</v>
      </c>
      <c r="AN34" s="96">
        <f t="shared" si="59"/>
        <v>555</v>
      </c>
      <c r="AO34" s="61">
        <f t="shared" ref="AO34:AQ35" si="61">(AC34+W34+Q34)*100/K34</f>
        <v>48.386141545750668</v>
      </c>
      <c r="AP34" s="61">
        <f t="shared" si="61"/>
        <v>37.160686427457101</v>
      </c>
      <c r="AQ34" s="61">
        <f t="shared" si="61"/>
        <v>48.017950635751681</v>
      </c>
      <c r="AR34" s="105">
        <f t="shared" si="60"/>
        <v>94.925373134328353</v>
      </c>
      <c r="AS34" s="105">
        <f t="shared" si="60"/>
        <v>48.627450980392155</v>
      </c>
      <c r="AT34" s="105">
        <f t="shared" si="60"/>
        <v>21.893491124260354</v>
      </c>
    </row>
    <row r="35" spans="1:46" x14ac:dyDescent="0.25">
      <c r="A35" s="40">
        <f t="shared" si="46"/>
        <v>25</v>
      </c>
      <c r="B35" s="178" t="s">
        <v>220</v>
      </c>
      <c r="C35" s="96">
        <f>E35+G35+I35</f>
        <v>12672</v>
      </c>
      <c r="D35" s="96">
        <f t="shared" si="47"/>
        <v>12396</v>
      </c>
      <c r="E35" s="42">
        <v>2793</v>
      </c>
      <c r="F35" s="42">
        <v>2660</v>
      </c>
      <c r="G35" s="42">
        <v>469</v>
      </c>
      <c r="H35" s="42">
        <v>513</v>
      </c>
      <c r="I35" s="42">
        <v>9410</v>
      </c>
      <c r="J35" s="44">
        <v>9223</v>
      </c>
      <c r="K35" s="96">
        <f>M35+O35</f>
        <v>4411</v>
      </c>
      <c r="L35" s="96">
        <f>N35+P35</f>
        <v>4457</v>
      </c>
      <c r="M35" s="44">
        <v>2599</v>
      </c>
      <c r="N35" s="44">
        <v>2784</v>
      </c>
      <c r="O35" s="44">
        <v>1812</v>
      </c>
      <c r="P35" s="44">
        <v>1673</v>
      </c>
      <c r="Q35" s="96">
        <f>S35+U35</f>
        <v>1237</v>
      </c>
      <c r="R35" s="96">
        <f t="shared" si="48"/>
        <v>791</v>
      </c>
      <c r="S35" s="44">
        <v>291</v>
      </c>
      <c r="T35" s="44">
        <v>257</v>
      </c>
      <c r="U35" s="44">
        <v>946</v>
      </c>
      <c r="V35" s="44">
        <v>534</v>
      </c>
      <c r="W35" s="96">
        <f>Y35+AA35</f>
        <v>0</v>
      </c>
      <c r="X35" s="96">
        <f t="shared" si="49"/>
        <v>533</v>
      </c>
      <c r="Y35" s="44"/>
      <c r="Z35" s="44">
        <v>533</v>
      </c>
      <c r="AA35" s="44"/>
      <c r="AB35" s="44"/>
      <c r="AC35" s="96">
        <f>AE35+AG35</f>
        <v>0</v>
      </c>
      <c r="AD35" s="96">
        <f>AF35+AH35</f>
        <v>312</v>
      </c>
      <c r="AE35" s="44"/>
      <c r="AF35" s="44">
        <v>312</v>
      </c>
      <c r="AG35" s="44"/>
      <c r="AH35" s="44"/>
      <c r="AI35" s="96">
        <f t="shared" ref="AI35:AN35" si="62">Q35+W35+AC35</f>
        <v>1237</v>
      </c>
      <c r="AJ35" s="96">
        <f t="shared" si="62"/>
        <v>1636</v>
      </c>
      <c r="AK35" s="96">
        <f t="shared" si="62"/>
        <v>291</v>
      </c>
      <c r="AL35" s="96">
        <f t="shared" si="62"/>
        <v>1102</v>
      </c>
      <c r="AM35" s="96">
        <f t="shared" si="62"/>
        <v>946</v>
      </c>
      <c r="AN35" s="96">
        <f t="shared" si="62"/>
        <v>534</v>
      </c>
      <c r="AO35" s="61">
        <f t="shared" si="61"/>
        <v>28.043527544774427</v>
      </c>
      <c r="AP35" s="61">
        <f t="shared" si="61"/>
        <v>36.70630468925286</v>
      </c>
      <c r="AQ35" s="61">
        <f t="shared" si="61"/>
        <v>11.196614082339361</v>
      </c>
      <c r="AR35" s="105">
        <f t="shared" ref="AR35:AT35" si="63">(T35+Z35+AF35)*100/N35</f>
        <v>39.583333333333336</v>
      </c>
      <c r="AS35" s="105">
        <f t="shared" si="63"/>
        <v>52.207505518763796</v>
      </c>
      <c r="AT35" s="105">
        <f t="shared" si="63"/>
        <v>31.918708906156606</v>
      </c>
    </row>
    <row r="36" spans="1:46" x14ac:dyDescent="0.25">
      <c r="A36" s="40">
        <f t="shared" si="46"/>
        <v>26</v>
      </c>
      <c r="B36" s="178" t="s">
        <v>221</v>
      </c>
      <c r="C36" s="96">
        <v>12965</v>
      </c>
      <c r="D36" s="96">
        <v>12976</v>
      </c>
      <c r="E36" s="42">
        <f>'[1]3 Охват стоматологической помощ'!$F$10</f>
        <v>2884</v>
      </c>
      <c r="F36" s="42">
        <v>2895</v>
      </c>
      <c r="G36" s="42">
        <f>'[1]3 Охват стоматологической помощ'!$H$10</f>
        <v>442</v>
      </c>
      <c r="H36" s="42">
        <v>442</v>
      </c>
      <c r="I36" s="42">
        <f>'[1]3 Охват стоматологической помощ'!$J$10</f>
        <v>9639</v>
      </c>
      <c r="J36" s="44">
        <v>9639</v>
      </c>
      <c r="K36" s="96">
        <v>3520</v>
      </c>
      <c r="L36" s="96">
        <v>4558</v>
      </c>
      <c r="M36" s="44">
        <f>'[1]3 Охват стоматологической помощ'!$N$10</f>
        <v>1805</v>
      </c>
      <c r="N36" s="44">
        <v>2816</v>
      </c>
      <c r="O36" s="44">
        <f>'[1]3 Охват стоматологической помощ'!$P$10</f>
        <v>1715</v>
      </c>
      <c r="P36" s="44">
        <v>1742</v>
      </c>
      <c r="Q36" s="96">
        <v>1143</v>
      </c>
      <c r="R36" s="96">
        <v>1422</v>
      </c>
      <c r="S36" s="44">
        <f>'[1]3 Охват стоматологической помощ'!$T$10</f>
        <v>315</v>
      </c>
      <c r="T36" s="44">
        <v>503</v>
      </c>
      <c r="U36" s="44">
        <f>'[1]3 Охват стоматологической помощ'!$V$10</f>
        <v>828</v>
      </c>
      <c r="V36" s="44">
        <v>919</v>
      </c>
      <c r="W36" s="96">
        <v>597</v>
      </c>
      <c r="X36" s="96">
        <v>1491</v>
      </c>
      <c r="Y36" s="44">
        <f>'[1]3 Охват стоматологической помощ'!$Z$10</f>
        <v>329</v>
      </c>
      <c r="Z36" s="44">
        <v>695</v>
      </c>
      <c r="AA36" s="44">
        <f>'[1]3 Охват стоматологической помощ'!$AB$10</f>
        <v>268</v>
      </c>
      <c r="AB36" s="44">
        <v>796</v>
      </c>
      <c r="AC36" s="96">
        <v>877</v>
      </c>
      <c r="AD36" s="96">
        <v>561</v>
      </c>
      <c r="AE36" s="44">
        <f>'[1]3 Охват стоматологической помощ'!$AF$10</f>
        <v>720</v>
      </c>
      <c r="AF36" s="44">
        <v>534</v>
      </c>
      <c r="AG36" s="44">
        <f>'[1]3 Охват стоматологической помощ'!$AH$10</f>
        <v>157</v>
      </c>
      <c r="AH36" s="44">
        <v>27</v>
      </c>
      <c r="AI36" s="96">
        <f t="shared" ref="AI36:AN37" si="64">Q36+W36+AC36</f>
        <v>2617</v>
      </c>
      <c r="AJ36" s="96">
        <f t="shared" si="64"/>
        <v>3474</v>
      </c>
      <c r="AK36" s="96">
        <f t="shared" si="64"/>
        <v>1364</v>
      </c>
      <c r="AL36" s="96">
        <f t="shared" si="64"/>
        <v>1732</v>
      </c>
      <c r="AM36" s="96">
        <f t="shared" si="64"/>
        <v>1253</v>
      </c>
      <c r="AN36" s="96">
        <f t="shared" si="64"/>
        <v>1742</v>
      </c>
      <c r="AO36" s="61">
        <f t="shared" ref="AO36:AQ38" si="65">(AC36+W36+Q36)*100/K36</f>
        <v>74.346590909090907</v>
      </c>
      <c r="AP36" s="61">
        <f t="shared" si="65"/>
        <v>76.217639315489251</v>
      </c>
      <c r="AQ36" s="61">
        <f t="shared" si="65"/>
        <v>75.56786703601108</v>
      </c>
      <c r="AR36" s="105">
        <f t="shared" ref="AR36:AT37" si="66">(T36+Z36+AF36)*100/N36</f>
        <v>61.50568181818182</v>
      </c>
      <c r="AS36" s="105">
        <f t="shared" si="66"/>
        <v>73.061224489795919</v>
      </c>
      <c r="AT36" s="105">
        <f t="shared" si="66"/>
        <v>100</v>
      </c>
    </row>
    <row r="37" spans="1:46" ht="30" x14ac:dyDescent="0.25">
      <c r="A37" s="40">
        <f t="shared" si="46"/>
        <v>27</v>
      </c>
      <c r="B37" s="179" t="s">
        <v>222</v>
      </c>
      <c r="C37" s="96">
        <f t="shared" ref="C37:D40" si="67">E37+G37+I37</f>
        <v>24869</v>
      </c>
      <c r="D37" s="96">
        <f t="shared" si="67"/>
        <v>25067</v>
      </c>
      <c r="E37" s="42">
        <v>3180</v>
      </c>
      <c r="F37" s="42">
        <v>2918</v>
      </c>
      <c r="G37" s="42">
        <v>1150</v>
      </c>
      <c r="H37" s="42">
        <v>1187</v>
      </c>
      <c r="I37" s="42">
        <v>20539</v>
      </c>
      <c r="J37" s="44">
        <v>20962</v>
      </c>
      <c r="K37" s="96">
        <f t="shared" ref="K37:L39" si="68">M37+O37</f>
        <v>7248</v>
      </c>
      <c r="L37" s="96">
        <f t="shared" si="68"/>
        <v>7617</v>
      </c>
      <c r="M37" s="44">
        <v>2529</v>
      </c>
      <c r="N37" s="44">
        <v>2581</v>
      </c>
      <c r="O37" s="44">
        <v>4719</v>
      </c>
      <c r="P37" s="44">
        <v>5036</v>
      </c>
      <c r="Q37" s="96">
        <f t="shared" ref="Q37:R40" si="69">S37+U37</f>
        <v>3154</v>
      </c>
      <c r="R37" s="96">
        <f t="shared" si="69"/>
        <v>3301</v>
      </c>
      <c r="S37" s="44">
        <v>1209</v>
      </c>
      <c r="T37" s="44">
        <v>1287</v>
      </c>
      <c r="U37" s="44">
        <v>1945</v>
      </c>
      <c r="V37" s="44">
        <v>2014</v>
      </c>
      <c r="W37" s="96">
        <f>Y37+AA37</f>
        <v>2868</v>
      </c>
      <c r="X37" s="96">
        <f>Z37+AB37</f>
        <v>2903</v>
      </c>
      <c r="Y37" s="44">
        <v>1026</v>
      </c>
      <c r="Z37" s="44">
        <v>1013</v>
      </c>
      <c r="AA37" s="44">
        <v>1842</v>
      </c>
      <c r="AB37" s="44">
        <v>1890</v>
      </c>
      <c r="AC37" s="96">
        <f>AE37+AG37</f>
        <v>175</v>
      </c>
      <c r="AD37" s="96">
        <f>AF37+AH37</f>
        <v>155</v>
      </c>
      <c r="AE37" s="44">
        <v>130</v>
      </c>
      <c r="AF37" s="44">
        <v>155</v>
      </c>
      <c r="AG37" s="44">
        <v>45</v>
      </c>
      <c r="AH37" s="44"/>
      <c r="AI37" s="96">
        <f t="shared" si="64"/>
        <v>6197</v>
      </c>
      <c r="AJ37" s="96">
        <f t="shared" si="64"/>
        <v>6359</v>
      </c>
      <c r="AK37" s="96">
        <f t="shared" si="64"/>
        <v>2365</v>
      </c>
      <c r="AL37" s="96">
        <f t="shared" si="64"/>
        <v>2455</v>
      </c>
      <c r="AM37" s="96">
        <f t="shared" si="64"/>
        <v>3832</v>
      </c>
      <c r="AN37" s="96">
        <f t="shared" si="64"/>
        <v>3904</v>
      </c>
      <c r="AO37" s="61">
        <f t="shared" si="65"/>
        <v>85.499448123620311</v>
      </c>
      <c r="AP37" s="61">
        <f t="shared" si="65"/>
        <v>83.484311408691084</v>
      </c>
      <c r="AQ37" s="61">
        <f t="shared" si="65"/>
        <v>93.515223408461836</v>
      </c>
      <c r="AR37" s="105">
        <f t="shared" si="66"/>
        <v>95.118171251452921</v>
      </c>
      <c r="AS37" s="105">
        <f t="shared" si="66"/>
        <v>81.203644840008479</v>
      </c>
      <c r="AT37" s="105">
        <f t="shared" si="66"/>
        <v>77.521842732327244</v>
      </c>
    </row>
    <row r="38" spans="1:46" x14ac:dyDescent="0.25">
      <c r="A38" s="40">
        <f t="shared" si="46"/>
        <v>28</v>
      </c>
      <c r="B38" s="178" t="s">
        <v>223</v>
      </c>
      <c r="C38" s="96">
        <f t="shared" si="67"/>
        <v>0</v>
      </c>
      <c r="D38" s="96">
        <f t="shared" si="67"/>
        <v>0</v>
      </c>
      <c r="E38" s="42"/>
      <c r="F38" s="42"/>
      <c r="G38" s="42"/>
      <c r="H38" s="42"/>
      <c r="I38" s="42"/>
      <c r="J38" s="44"/>
      <c r="K38" s="96">
        <f t="shared" si="68"/>
        <v>699</v>
      </c>
      <c r="L38" s="96">
        <f t="shared" si="68"/>
        <v>762</v>
      </c>
      <c r="M38" s="44"/>
      <c r="N38" s="44"/>
      <c r="O38" s="44">
        <v>699</v>
      </c>
      <c r="P38" s="44">
        <v>762</v>
      </c>
      <c r="Q38" s="96">
        <f t="shared" si="69"/>
        <v>312</v>
      </c>
      <c r="R38" s="96">
        <f t="shared" si="69"/>
        <v>289</v>
      </c>
      <c r="S38" s="44"/>
      <c r="T38" s="44"/>
      <c r="U38" s="44">
        <v>312</v>
      </c>
      <c r="V38" s="44">
        <v>289</v>
      </c>
      <c r="W38" s="96">
        <f>Y38+AA38</f>
        <v>155</v>
      </c>
      <c r="X38" s="96">
        <f>Z38+AB38</f>
        <v>150</v>
      </c>
      <c r="Y38" s="44"/>
      <c r="Z38" s="44"/>
      <c r="AA38" s="44">
        <v>155</v>
      </c>
      <c r="AB38" s="44">
        <v>150</v>
      </c>
      <c r="AC38" s="96">
        <f>AE38+AG38</f>
        <v>0</v>
      </c>
      <c r="AD38" s="96">
        <f>AF38+AH38</f>
        <v>0</v>
      </c>
      <c r="AE38" s="44"/>
      <c r="AF38" s="44"/>
      <c r="AG38" s="44"/>
      <c r="AH38" s="44"/>
      <c r="AI38" s="96">
        <f t="shared" ref="AI38:AN38" si="70">Q38+W38+AC38</f>
        <v>467</v>
      </c>
      <c r="AJ38" s="96">
        <f t="shared" si="70"/>
        <v>439</v>
      </c>
      <c r="AK38" s="96">
        <f t="shared" si="70"/>
        <v>0</v>
      </c>
      <c r="AL38" s="96">
        <f t="shared" si="70"/>
        <v>0</v>
      </c>
      <c r="AM38" s="96">
        <f t="shared" si="70"/>
        <v>467</v>
      </c>
      <c r="AN38" s="96">
        <f t="shared" si="70"/>
        <v>439</v>
      </c>
      <c r="AO38" s="61">
        <f t="shared" si="65"/>
        <v>66.809728183118736</v>
      </c>
      <c r="AP38" s="61">
        <f t="shared" si="65"/>
        <v>57.611548556430449</v>
      </c>
      <c r="AQ38" s="61"/>
      <c r="AR38" s="105"/>
      <c r="AS38" s="105">
        <f t="shared" ref="AS38:AT38" si="71">(U38+AA38+AG38)*100/O38</f>
        <v>66.809728183118736</v>
      </c>
      <c r="AT38" s="105">
        <f t="shared" si="71"/>
        <v>57.611548556430449</v>
      </c>
    </row>
    <row r="39" spans="1:46" x14ac:dyDescent="0.25">
      <c r="A39" s="40">
        <f t="shared" si="46"/>
        <v>29</v>
      </c>
      <c r="B39" s="178" t="s">
        <v>224</v>
      </c>
      <c r="C39" s="96">
        <f t="shared" si="67"/>
        <v>0</v>
      </c>
      <c r="D39" s="96">
        <f t="shared" si="67"/>
        <v>0</v>
      </c>
      <c r="E39" s="42"/>
      <c r="F39" s="42"/>
      <c r="G39" s="42"/>
      <c r="H39" s="42"/>
      <c r="I39" s="42"/>
      <c r="J39" s="44"/>
      <c r="K39" s="96">
        <f t="shared" si="68"/>
        <v>27321</v>
      </c>
      <c r="L39" s="96">
        <f t="shared" si="68"/>
        <v>26242</v>
      </c>
      <c r="M39" s="44">
        <v>24482</v>
      </c>
      <c r="N39" s="44">
        <v>23145</v>
      </c>
      <c r="O39" s="44">
        <v>2839</v>
      </c>
      <c r="P39" s="44">
        <v>3097</v>
      </c>
      <c r="Q39" s="96">
        <f t="shared" si="69"/>
        <v>393</v>
      </c>
      <c r="R39" s="96">
        <f t="shared" si="69"/>
        <v>370</v>
      </c>
      <c r="S39" s="44">
        <v>28</v>
      </c>
      <c r="T39" s="44">
        <v>32</v>
      </c>
      <c r="U39" s="44">
        <v>365</v>
      </c>
      <c r="V39" s="44">
        <v>338</v>
      </c>
      <c r="W39" s="96">
        <f t="shared" ref="W39:X41" si="72">Y39+AA39</f>
        <v>19857</v>
      </c>
      <c r="X39" s="96">
        <f t="shared" si="72"/>
        <v>13750</v>
      </c>
      <c r="Y39" s="44">
        <v>18533</v>
      </c>
      <c r="Z39" s="44">
        <v>11321</v>
      </c>
      <c r="AA39" s="44">
        <v>1324</v>
      </c>
      <c r="AB39" s="44">
        <v>2429</v>
      </c>
      <c r="AC39" s="96">
        <f t="shared" ref="AC39:AD41" si="73">AE39+AG39</f>
        <v>387</v>
      </c>
      <c r="AD39" s="96">
        <f t="shared" si="73"/>
        <v>421</v>
      </c>
      <c r="AE39" s="44">
        <v>376</v>
      </c>
      <c r="AF39" s="44">
        <v>402</v>
      </c>
      <c r="AG39" s="44">
        <v>11</v>
      </c>
      <c r="AH39" s="44">
        <v>19</v>
      </c>
      <c r="AI39" s="96">
        <f t="shared" ref="AI39:AN40" si="74">Q39+W39+AC39</f>
        <v>20637</v>
      </c>
      <c r="AJ39" s="96">
        <f t="shared" si="74"/>
        <v>14541</v>
      </c>
      <c r="AK39" s="96">
        <f t="shared" si="74"/>
        <v>18937</v>
      </c>
      <c r="AL39" s="96">
        <f t="shared" si="74"/>
        <v>11755</v>
      </c>
      <c r="AM39" s="96">
        <f t="shared" si="74"/>
        <v>1700</v>
      </c>
      <c r="AN39" s="96">
        <f t="shared" si="74"/>
        <v>2786</v>
      </c>
      <c r="AO39" s="61">
        <f t="shared" ref="AO39:AQ40" si="75">(AC39+W39+Q39)*100/K39</f>
        <v>75.535302514549244</v>
      </c>
      <c r="AP39" s="61">
        <f t="shared" si="75"/>
        <v>55.411172928892611</v>
      </c>
      <c r="AQ39" s="61">
        <f t="shared" si="75"/>
        <v>77.350706641614252</v>
      </c>
      <c r="AR39" s="105">
        <f t="shared" ref="AR39:AT39" si="76">(T39+Z39+AF39)*100/N39</f>
        <v>50.788507236984231</v>
      </c>
      <c r="AS39" s="105">
        <f t="shared" si="76"/>
        <v>59.880239520958085</v>
      </c>
      <c r="AT39" s="105">
        <f t="shared" si="76"/>
        <v>89.958023894091056</v>
      </c>
    </row>
    <row r="40" spans="1:46" x14ac:dyDescent="0.25">
      <c r="A40" s="40">
        <f t="shared" si="46"/>
        <v>30</v>
      </c>
      <c r="B40" s="178" t="s">
        <v>225</v>
      </c>
      <c r="C40" s="96">
        <f t="shared" si="67"/>
        <v>0</v>
      </c>
      <c r="D40" s="96">
        <f t="shared" si="67"/>
        <v>0</v>
      </c>
      <c r="E40" s="42"/>
      <c r="F40" s="42"/>
      <c r="G40" s="42"/>
      <c r="H40" s="42"/>
      <c r="I40" s="42"/>
      <c r="J40" s="44"/>
      <c r="K40" s="296">
        <v>8452</v>
      </c>
      <c r="L40" s="297">
        <v>7979</v>
      </c>
      <c r="M40" s="298"/>
      <c r="N40" s="298"/>
      <c r="O40" s="296">
        <v>8452</v>
      </c>
      <c r="P40" s="297">
        <v>7979</v>
      </c>
      <c r="Q40" s="96">
        <f t="shared" si="69"/>
        <v>0</v>
      </c>
      <c r="R40" s="96">
        <f t="shared" si="69"/>
        <v>0</v>
      </c>
      <c r="S40" s="44"/>
      <c r="T40" s="44"/>
      <c r="U40" s="44"/>
      <c r="V40" s="44"/>
      <c r="W40" s="96">
        <f t="shared" si="72"/>
        <v>0</v>
      </c>
      <c r="X40" s="96">
        <f t="shared" si="72"/>
        <v>0</v>
      </c>
      <c r="Y40" s="44"/>
      <c r="Z40" s="44"/>
      <c r="AA40" s="44"/>
      <c r="AB40" s="44"/>
      <c r="AC40" s="96">
        <f t="shared" si="73"/>
        <v>0</v>
      </c>
      <c r="AD40" s="96">
        <f t="shared" si="73"/>
        <v>0</v>
      </c>
      <c r="AE40" s="44"/>
      <c r="AF40" s="44"/>
      <c r="AG40" s="44"/>
      <c r="AH40" s="44"/>
      <c r="AI40" s="96">
        <f t="shared" si="74"/>
        <v>0</v>
      </c>
      <c r="AJ40" s="96">
        <f t="shared" si="74"/>
        <v>0</v>
      </c>
      <c r="AK40" s="96">
        <f t="shared" si="74"/>
        <v>0</v>
      </c>
      <c r="AL40" s="96">
        <f t="shared" si="74"/>
        <v>0</v>
      </c>
      <c r="AM40" s="96">
        <f t="shared" si="74"/>
        <v>0</v>
      </c>
      <c r="AN40" s="96">
        <f t="shared" si="74"/>
        <v>0</v>
      </c>
      <c r="AO40" s="61">
        <f t="shared" si="75"/>
        <v>0</v>
      </c>
      <c r="AP40" s="61">
        <f t="shared" si="75"/>
        <v>0</v>
      </c>
      <c r="AQ40" s="61"/>
      <c r="AR40" s="105"/>
      <c r="AS40" s="105"/>
      <c r="AT40" s="105"/>
    </row>
    <row r="41" spans="1:46" x14ac:dyDescent="0.25">
      <c r="A41" s="40">
        <f t="shared" si="46"/>
        <v>31</v>
      </c>
      <c r="B41" s="178" t="s">
        <v>226</v>
      </c>
      <c r="C41" s="96"/>
      <c r="D41" s="96"/>
      <c r="E41" s="138"/>
      <c r="F41" s="138"/>
      <c r="G41" s="138"/>
      <c r="H41" s="138"/>
      <c r="I41" s="138"/>
      <c r="J41" s="144"/>
      <c r="K41" s="96">
        <v>549</v>
      </c>
      <c r="L41" s="96">
        <v>916</v>
      </c>
      <c r="M41" s="144"/>
      <c r="N41" s="144">
        <v>6</v>
      </c>
      <c r="O41" s="144"/>
      <c r="P41" s="144">
        <v>910</v>
      </c>
      <c r="Q41" s="96">
        <v>289</v>
      </c>
      <c r="R41" s="96">
        <v>281</v>
      </c>
      <c r="S41" s="144"/>
      <c r="T41" s="144"/>
      <c r="U41" s="144"/>
      <c r="V41" s="144">
        <v>281</v>
      </c>
      <c r="W41" s="96">
        <f t="shared" si="72"/>
        <v>0</v>
      </c>
      <c r="X41" s="96">
        <f t="shared" si="72"/>
        <v>0</v>
      </c>
      <c r="Y41" s="144"/>
      <c r="Z41" s="144"/>
      <c r="AA41" s="144"/>
      <c r="AB41" s="144"/>
      <c r="AC41" s="96">
        <f t="shared" si="73"/>
        <v>0</v>
      </c>
      <c r="AD41" s="96">
        <f t="shared" si="73"/>
        <v>0</v>
      </c>
      <c r="AE41" s="144"/>
      <c r="AF41" s="144"/>
      <c r="AG41" s="144"/>
      <c r="AH41" s="144"/>
      <c r="AI41" s="96">
        <f t="shared" ref="AI41:AN41" si="77">Q41+W41+AC41</f>
        <v>289</v>
      </c>
      <c r="AJ41" s="96">
        <f t="shared" si="77"/>
        <v>281</v>
      </c>
      <c r="AK41" s="96">
        <f t="shared" si="77"/>
        <v>0</v>
      </c>
      <c r="AL41" s="96">
        <f t="shared" si="77"/>
        <v>0</v>
      </c>
      <c r="AM41" s="96">
        <f t="shared" si="77"/>
        <v>0</v>
      </c>
      <c r="AN41" s="96">
        <f t="shared" si="77"/>
        <v>281</v>
      </c>
      <c r="AO41" s="61">
        <f t="shared" ref="AO41:AQ42" si="78">(AC41+W41+Q41)*100/K41</f>
        <v>52.641165755919857</v>
      </c>
      <c r="AP41" s="61">
        <f t="shared" si="78"/>
        <v>30.676855895196507</v>
      </c>
      <c r="AQ41" s="61"/>
      <c r="AR41" s="105"/>
      <c r="AS41" s="105"/>
      <c r="AT41" s="105">
        <f t="shared" ref="AT41" si="79">(V41+AB41+AH41)*100/P41</f>
        <v>30.87912087912088</v>
      </c>
    </row>
    <row r="42" spans="1:46" ht="30" x14ac:dyDescent="0.25">
      <c r="A42" s="40">
        <f t="shared" si="46"/>
        <v>32</v>
      </c>
      <c r="B42" s="179" t="s">
        <v>227</v>
      </c>
      <c r="C42" s="195"/>
      <c r="D42" s="195"/>
      <c r="E42" s="193"/>
      <c r="F42" s="193"/>
      <c r="G42" s="193"/>
      <c r="H42" s="193"/>
      <c r="I42" s="193"/>
      <c r="J42" s="196"/>
      <c r="K42" s="195">
        <v>1573</v>
      </c>
      <c r="L42" s="195">
        <f t="shared" ref="L42:L47" si="80">N42+P42</f>
        <v>757</v>
      </c>
      <c r="M42" s="196">
        <v>1161</v>
      </c>
      <c r="N42" s="196">
        <v>568</v>
      </c>
      <c r="O42" s="196">
        <v>412</v>
      </c>
      <c r="P42" s="196">
        <v>189</v>
      </c>
      <c r="Q42" s="195">
        <v>37</v>
      </c>
      <c r="R42" s="195">
        <v>9</v>
      </c>
      <c r="S42" s="196">
        <v>0</v>
      </c>
      <c r="T42" s="196">
        <v>0</v>
      </c>
      <c r="U42" s="196">
        <v>37</v>
      </c>
      <c r="V42" s="196">
        <v>9</v>
      </c>
      <c r="W42" s="195">
        <v>693</v>
      </c>
      <c r="X42" s="195">
        <f>178+81</f>
        <v>259</v>
      </c>
      <c r="Y42" s="196">
        <v>524</v>
      </c>
      <c r="Z42" s="196">
        <v>178</v>
      </c>
      <c r="AA42" s="196">
        <v>169</v>
      </c>
      <c r="AB42" s="196">
        <v>81</v>
      </c>
      <c r="AC42" s="195">
        <v>257</v>
      </c>
      <c r="AD42" s="195">
        <v>106</v>
      </c>
      <c r="AE42" s="196">
        <v>239</v>
      </c>
      <c r="AF42" s="196">
        <v>102</v>
      </c>
      <c r="AG42" s="196">
        <v>18</v>
      </c>
      <c r="AH42" s="196">
        <v>4</v>
      </c>
      <c r="AI42" s="195">
        <v>987</v>
      </c>
      <c r="AJ42" s="195">
        <f>X42+AD42+R42</f>
        <v>374</v>
      </c>
      <c r="AK42" s="195">
        <v>763</v>
      </c>
      <c r="AL42" s="195">
        <f>T42+Z42+AF42</f>
        <v>280</v>
      </c>
      <c r="AM42" s="195">
        <v>224</v>
      </c>
      <c r="AN42" s="195">
        <f>V42+AB42+AH42</f>
        <v>94</v>
      </c>
      <c r="AO42" s="197">
        <f t="shared" si="78"/>
        <v>62.746344564526382</v>
      </c>
      <c r="AP42" s="197">
        <f t="shared" si="78"/>
        <v>49.405548216644647</v>
      </c>
      <c r="AQ42" s="197">
        <f t="shared" si="78"/>
        <v>65.719207579672698</v>
      </c>
      <c r="AR42" s="198">
        <f>(T42+Z42+AF42)*100/N42</f>
        <v>49.29577464788732</v>
      </c>
      <c r="AS42" s="198">
        <f>(U42+AA42+AG42)*100/O42</f>
        <v>54.368932038834949</v>
      </c>
      <c r="AT42" s="198">
        <f>(V42+AB42+AH42)*100/P42</f>
        <v>49.735449735449734</v>
      </c>
    </row>
    <row r="43" spans="1:46" ht="30" x14ac:dyDescent="0.25">
      <c r="A43" s="40">
        <f t="shared" si="46"/>
        <v>33</v>
      </c>
      <c r="B43" s="179" t="s">
        <v>228</v>
      </c>
      <c r="C43" s="96">
        <f>E43+G43+I43</f>
        <v>0</v>
      </c>
      <c r="D43" s="96">
        <f>F43+H43+J43</f>
        <v>0</v>
      </c>
      <c r="E43" s="42"/>
      <c r="F43" s="42"/>
      <c r="G43" s="42"/>
      <c r="H43" s="42"/>
      <c r="I43" s="42"/>
      <c r="J43" s="44"/>
      <c r="K43" s="96">
        <f>M43+O43</f>
        <v>0</v>
      </c>
      <c r="L43" s="96">
        <f t="shared" si="80"/>
        <v>89</v>
      </c>
      <c r="M43" s="44"/>
      <c r="N43" s="44"/>
      <c r="O43" s="44"/>
      <c r="P43" s="44">
        <v>89</v>
      </c>
      <c r="Q43" s="96">
        <f>S43+U43</f>
        <v>0</v>
      </c>
      <c r="R43" s="96">
        <f>T43+V43</f>
        <v>27</v>
      </c>
      <c r="S43" s="44"/>
      <c r="T43" s="44"/>
      <c r="U43" s="44"/>
      <c r="V43" s="44">
        <v>27</v>
      </c>
      <c r="W43" s="96">
        <f>Y43+AA43</f>
        <v>0</v>
      </c>
      <c r="X43" s="96">
        <f>Z43+AB43</f>
        <v>0</v>
      </c>
      <c r="Y43" s="44"/>
      <c r="Z43" s="44"/>
      <c r="AA43" s="44"/>
      <c r="AB43" s="44"/>
      <c r="AC43" s="96">
        <f>AE43+AG43</f>
        <v>0</v>
      </c>
      <c r="AD43" s="96">
        <f>AF43+AH43</f>
        <v>0</v>
      </c>
      <c r="AE43" s="44"/>
      <c r="AF43" s="44"/>
      <c r="AG43" s="44"/>
      <c r="AH43" s="44"/>
      <c r="AI43" s="96">
        <f t="shared" ref="AI43:AN43" si="81">Q43+W43+AC43</f>
        <v>0</v>
      </c>
      <c r="AJ43" s="96">
        <f t="shared" si="81"/>
        <v>27</v>
      </c>
      <c r="AK43" s="96">
        <f t="shared" si="81"/>
        <v>0</v>
      </c>
      <c r="AL43" s="96">
        <f t="shared" si="81"/>
        <v>0</v>
      </c>
      <c r="AM43" s="96">
        <f t="shared" si="81"/>
        <v>0</v>
      </c>
      <c r="AN43" s="96">
        <f t="shared" si="81"/>
        <v>27</v>
      </c>
      <c r="AO43" s="61"/>
      <c r="AP43" s="61">
        <f>(AD43+X43+R43)*100/L43</f>
        <v>30.337078651685392</v>
      </c>
      <c r="AQ43" s="61"/>
      <c r="AR43" s="105"/>
      <c r="AS43" s="105"/>
      <c r="AT43" s="105">
        <f t="shared" ref="AT43" si="82">(V43+AB43+AH43)*100/P43</f>
        <v>30.337078651685392</v>
      </c>
    </row>
    <row r="44" spans="1:46" x14ac:dyDescent="0.25">
      <c r="A44" s="40">
        <f t="shared" si="46"/>
        <v>34</v>
      </c>
      <c r="B44" s="178" t="s">
        <v>229</v>
      </c>
      <c r="C44" s="96">
        <f>E44+G44+I44</f>
        <v>24052</v>
      </c>
      <c r="D44" s="96">
        <f>F44+H44+J44</f>
        <v>26281</v>
      </c>
      <c r="E44" s="42">
        <v>2768</v>
      </c>
      <c r="F44" s="42">
        <v>5688</v>
      </c>
      <c r="G44" s="42">
        <v>849</v>
      </c>
      <c r="H44" s="42">
        <v>885</v>
      </c>
      <c r="I44" s="42">
        <v>20435</v>
      </c>
      <c r="J44" s="44">
        <v>19708</v>
      </c>
      <c r="K44" s="96">
        <v>13090</v>
      </c>
      <c r="L44" s="96">
        <f t="shared" si="80"/>
        <v>12097</v>
      </c>
      <c r="M44" s="44">
        <v>6598</v>
      </c>
      <c r="N44" s="44">
        <v>6456</v>
      </c>
      <c r="O44" s="44">
        <v>6492</v>
      </c>
      <c r="P44" s="44">
        <v>5641</v>
      </c>
      <c r="Q44" s="96">
        <f>S44+U44</f>
        <v>3822</v>
      </c>
      <c r="R44" s="96">
        <f>T44+V44</f>
        <v>3528</v>
      </c>
      <c r="S44" s="44">
        <v>1832</v>
      </c>
      <c r="T44" s="44">
        <v>1579</v>
      </c>
      <c r="U44" s="44">
        <v>1990</v>
      </c>
      <c r="V44" s="44">
        <v>1949</v>
      </c>
      <c r="W44" s="96">
        <f>Y44+AA44</f>
        <v>3399</v>
      </c>
      <c r="X44" s="96">
        <f>Z44+AB44</f>
        <v>3226</v>
      </c>
      <c r="Y44" s="44">
        <v>1845</v>
      </c>
      <c r="Z44" s="44">
        <v>2185</v>
      </c>
      <c r="AA44" s="44">
        <v>1554</v>
      </c>
      <c r="AB44" s="44">
        <v>1041</v>
      </c>
      <c r="AC44" s="96">
        <f>AE44+AG44</f>
        <v>1620</v>
      </c>
      <c r="AD44" s="96">
        <f>AF44+AH44</f>
        <v>1207</v>
      </c>
      <c r="AE44" s="44">
        <v>1582</v>
      </c>
      <c r="AF44" s="44">
        <v>1162</v>
      </c>
      <c r="AG44" s="44">
        <v>38</v>
      </c>
      <c r="AH44" s="44">
        <v>45</v>
      </c>
      <c r="AI44" s="96">
        <f t="shared" ref="AI44:AN46" si="83">Q44+W44+AC44</f>
        <v>8841</v>
      </c>
      <c r="AJ44" s="96">
        <f t="shared" si="83"/>
        <v>7961</v>
      </c>
      <c r="AK44" s="96">
        <f t="shared" si="83"/>
        <v>5259</v>
      </c>
      <c r="AL44" s="96">
        <f t="shared" si="83"/>
        <v>4926</v>
      </c>
      <c r="AM44" s="96">
        <f t="shared" si="83"/>
        <v>3582</v>
      </c>
      <c r="AN44" s="96">
        <f t="shared" si="83"/>
        <v>3035</v>
      </c>
      <c r="AO44" s="61">
        <f t="shared" ref="AO44:AQ45" si="84">(AC44+W44+Q44)*100/K44</f>
        <v>67.540106951871664</v>
      </c>
      <c r="AP44" s="61">
        <f t="shared" si="84"/>
        <v>65.809704885508808</v>
      </c>
      <c r="AQ44" s="61">
        <f t="shared" si="84"/>
        <v>79.70597150651713</v>
      </c>
      <c r="AR44" s="105">
        <f t="shared" ref="AR44:AT46" si="85">(T44+Z44+AF44)*100/N44</f>
        <v>76.301115241635685</v>
      </c>
      <c r="AS44" s="105">
        <f t="shared" si="85"/>
        <v>55.175600739371532</v>
      </c>
      <c r="AT44" s="105">
        <f t="shared" si="85"/>
        <v>53.802517284169475</v>
      </c>
    </row>
    <row r="45" spans="1:46" x14ac:dyDescent="0.25">
      <c r="A45" s="40">
        <f t="shared" si="46"/>
        <v>35</v>
      </c>
      <c r="B45" s="178" t="s">
        <v>230</v>
      </c>
      <c r="C45" s="208">
        <v>39251</v>
      </c>
      <c r="D45" s="208">
        <v>39803</v>
      </c>
      <c r="E45" s="209">
        <v>8861</v>
      </c>
      <c r="F45" s="209">
        <v>8880</v>
      </c>
      <c r="G45" s="209">
        <v>1439</v>
      </c>
      <c r="H45" s="209">
        <v>1520</v>
      </c>
      <c r="I45" s="209">
        <v>28951</v>
      </c>
      <c r="J45" s="210">
        <v>29403</v>
      </c>
      <c r="K45" s="208">
        <v>15820</v>
      </c>
      <c r="L45" s="96">
        <f t="shared" si="80"/>
        <v>18829</v>
      </c>
      <c r="M45" s="210">
        <v>11387</v>
      </c>
      <c r="N45" s="210">
        <v>12103</v>
      </c>
      <c r="O45" s="210">
        <v>4433</v>
      </c>
      <c r="P45" s="210">
        <v>6726</v>
      </c>
      <c r="Q45" s="208">
        <v>2254</v>
      </c>
      <c r="R45" s="208">
        <f t="shared" ref="R45:R50" si="86">T45+V45</f>
        <v>4940</v>
      </c>
      <c r="S45" s="44">
        <v>1587</v>
      </c>
      <c r="T45" s="210">
        <v>2661</v>
      </c>
      <c r="U45" s="44">
        <v>667</v>
      </c>
      <c r="V45" s="44">
        <v>2279</v>
      </c>
      <c r="W45" s="208">
        <v>5275</v>
      </c>
      <c r="X45" s="96">
        <f t="shared" ref="X45:X50" si="87">Z45+AB45</f>
        <v>5724</v>
      </c>
      <c r="Y45" s="210">
        <v>3562</v>
      </c>
      <c r="Z45" s="210">
        <v>3715</v>
      </c>
      <c r="AA45" s="210">
        <v>1713</v>
      </c>
      <c r="AB45" s="210">
        <v>2009</v>
      </c>
      <c r="AC45" s="208">
        <v>3438</v>
      </c>
      <c r="AD45" s="96">
        <f>AF45+AH45</f>
        <v>3008</v>
      </c>
      <c r="AE45" s="210">
        <v>3189</v>
      </c>
      <c r="AF45" s="210">
        <v>2815</v>
      </c>
      <c r="AG45" s="44">
        <v>249</v>
      </c>
      <c r="AH45" s="44">
        <v>193</v>
      </c>
      <c r="AI45" s="96">
        <f t="shared" si="83"/>
        <v>10967</v>
      </c>
      <c r="AJ45" s="96">
        <f t="shared" si="83"/>
        <v>13672</v>
      </c>
      <c r="AK45" s="96">
        <f t="shared" si="83"/>
        <v>8338</v>
      </c>
      <c r="AL45" s="96">
        <f t="shared" si="83"/>
        <v>9191</v>
      </c>
      <c r="AM45" s="96">
        <f t="shared" si="83"/>
        <v>2629</v>
      </c>
      <c r="AN45" s="96">
        <f t="shared" si="83"/>
        <v>4481</v>
      </c>
      <c r="AO45" s="61">
        <f t="shared" si="84"/>
        <v>69.323640960809101</v>
      </c>
      <c r="AP45" s="61">
        <f t="shared" si="84"/>
        <v>72.61139731265601</v>
      </c>
      <c r="AQ45" s="61">
        <f t="shared" si="84"/>
        <v>73.223851760779837</v>
      </c>
      <c r="AR45" s="105">
        <f t="shared" si="85"/>
        <v>75.939849624060145</v>
      </c>
      <c r="AS45" s="105">
        <f t="shared" si="85"/>
        <v>59.305210918114142</v>
      </c>
      <c r="AT45" s="105">
        <f t="shared" si="85"/>
        <v>66.622063633660417</v>
      </c>
    </row>
    <row r="46" spans="1:46" x14ac:dyDescent="0.25">
      <c r="A46" s="40">
        <f t="shared" si="46"/>
        <v>36</v>
      </c>
      <c r="B46" s="178" t="s">
        <v>231</v>
      </c>
      <c r="C46" s="96">
        <f>E46+G46+I46</f>
        <v>11923</v>
      </c>
      <c r="D46" s="96">
        <f>F46+H46+J46</f>
        <v>11281</v>
      </c>
      <c r="E46" s="42">
        <v>3177</v>
      </c>
      <c r="F46" s="42">
        <v>3104</v>
      </c>
      <c r="G46" s="42">
        <v>493</v>
      </c>
      <c r="H46" s="42">
        <v>482</v>
      </c>
      <c r="I46" s="42">
        <v>8253</v>
      </c>
      <c r="J46" s="44">
        <v>7695</v>
      </c>
      <c r="K46" s="96">
        <f>M46+O46</f>
        <v>2711</v>
      </c>
      <c r="L46" s="96">
        <f t="shared" si="80"/>
        <v>2911</v>
      </c>
      <c r="M46" s="44">
        <v>1166</v>
      </c>
      <c r="N46" s="44">
        <v>1324</v>
      </c>
      <c r="O46" s="44">
        <v>1545</v>
      </c>
      <c r="P46" s="44">
        <v>1587</v>
      </c>
      <c r="Q46" s="96">
        <f>S46+U46</f>
        <v>1270</v>
      </c>
      <c r="R46" s="96">
        <f t="shared" si="86"/>
        <v>1353</v>
      </c>
      <c r="S46" s="44">
        <v>576</v>
      </c>
      <c r="T46" s="44">
        <v>640</v>
      </c>
      <c r="U46" s="44">
        <v>694</v>
      </c>
      <c r="V46" s="44">
        <v>713</v>
      </c>
      <c r="W46" s="96">
        <f>Y46+AA46</f>
        <v>490</v>
      </c>
      <c r="X46" s="96">
        <f t="shared" si="87"/>
        <v>500</v>
      </c>
      <c r="Y46" s="44">
        <v>118</v>
      </c>
      <c r="Z46" s="44">
        <v>111</v>
      </c>
      <c r="AA46" s="44">
        <v>372</v>
      </c>
      <c r="AB46" s="44">
        <v>389</v>
      </c>
      <c r="AC46" s="96">
        <f>AE46+AG46</f>
        <v>357</v>
      </c>
      <c r="AD46" s="96">
        <f>AF46+AH46</f>
        <v>446</v>
      </c>
      <c r="AE46" s="44">
        <v>344</v>
      </c>
      <c r="AF46" s="44">
        <v>440</v>
      </c>
      <c r="AG46" s="44">
        <v>13</v>
      </c>
      <c r="AH46" s="44">
        <v>6</v>
      </c>
      <c r="AI46" s="96">
        <f t="shared" si="83"/>
        <v>2117</v>
      </c>
      <c r="AJ46" s="96">
        <f t="shared" si="83"/>
        <v>2299</v>
      </c>
      <c r="AK46" s="96">
        <f t="shared" si="83"/>
        <v>1038</v>
      </c>
      <c r="AL46" s="96">
        <f>T46+Z46+AF46</f>
        <v>1191</v>
      </c>
      <c r="AM46" s="96">
        <f t="shared" si="83"/>
        <v>1079</v>
      </c>
      <c r="AN46" s="96">
        <f t="shared" si="83"/>
        <v>1108</v>
      </c>
      <c r="AO46" s="61">
        <f>(AC46+W46+Q46)*100/K46</f>
        <v>78.089265953522684</v>
      </c>
      <c r="AP46" s="61">
        <f>(AD46+X46+R46)*100/L46</f>
        <v>78.97629680522158</v>
      </c>
      <c r="AQ46" s="61">
        <f>(AE46+Y46+S46)*100/M46</f>
        <v>89.022298456260714</v>
      </c>
      <c r="AR46" s="105">
        <f t="shared" si="85"/>
        <v>89.954682779456192</v>
      </c>
      <c r="AS46" s="105">
        <f t="shared" si="85"/>
        <v>69.838187702265373</v>
      </c>
      <c r="AT46" s="105">
        <f t="shared" si="85"/>
        <v>69.817265280403277</v>
      </c>
    </row>
    <row r="47" spans="1:46" x14ac:dyDescent="0.25">
      <c r="A47" s="40">
        <f t="shared" si="46"/>
        <v>37</v>
      </c>
      <c r="B47" s="178" t="s">
        <v>232</v>
      </c>
      <c r="C47" s="96">
        <f>E47+G47+I47</f>
        <v>6159</v>
      </c>
      <c r="D47" s="96">
        <f>F47+H47+J47</f>
        <v>5745</v>
      </c>
      <c r="E47" s="219">
        <v>1025</v>
      </c>
      <c r="F47" s="219">
        <v>939</v>
      </c>
      <c r="G47" s="219">
        <v>224</v>
      </c>
      <c r="H47" s="219">
        <v>260</v>
      </c>
      <c r="I47" s="219">
        <v>4910</v>
      </c>
      <c r="J47" s="222">
        <v>4546</v>
      </c>
      <c r="K47" s="96">
        <f>M47+O47</f>
        <v>3015</v>
      </c>
      <c r="L47" s="96">
        <f t="shared" si="80"/>
        <v>3314</v>
      </c>
      <c r="M47" s="222">
        <v>996</v>
      </c>
      <c r="N47" s="222">
        <v>1631</v>
      </c>
      <c r="O47" s="222">
        <v>2019</v>
      </c>
      <c r="P47" s="222">
        <v>1683</v>
      </c>
      <c r="Q47" s="96">
        <f>S47+U47</f>
        <v>1899</v>
      </c>
      <c r="R47" s="96">
        <f t="shared" si="86"/>
        <v>1198</v>
      </c>
      <c r="S47" s="222">
        <v>607</v>
      </c>
      <c r="T47" s="222">
        <v>450</v>
      </c>
      <c r="U47" s="222">
        <v>1292</v>
      </c>
      <c r="V47" s="222">
        <v>748</v>
      </c>
      <c r="W47" s="96">
        <f>Y47+AA47</f>
        <v>381</v>
      </c>
      <c r="X47" s="96">
        <f t="shared" si="87"/>
        <v>866</v>
      </c>
      <c r="Y47" s="222">
        <v>156</v>
      </c>
      <c r="Z47" s="222">
        <v>321</v>
      </c>
      <c r="AA47" s="222">
        <v>225</v>
      </c>
      <c r="AB47" s="222">
        <v>545</v>
      </c>
      <c r="AC47" s="96">
        <f>AE47+AG47</f>
        <v>248</v>
      </c>
      <c r="AD47" s="96">
        <f>AF47+AH47</f>
        <v>308</v>
      </c>
      <c r="AE47" s="222">
        <v>129</v>
      </c>
      <c r="AF47" s="222">
        <v>174</v>
      </c>
      <c r="AG47" s="222">
        <v>119</v>
      </c>
      <c r="AH47" s="222">
        <v>134</v>
      </c>
      <c r="AI47" s="96">
        <f>Q47+W47+AC47</f>
        <v>2528</v>
      </c>
      <c r="AJ47" s="96">
        <f>R47+X47+AD47</f>
        <v>2372</v>
      </c>
      <c r="AK47" s="96">
        <f t="shared" ref="AK47:AM47" si="88">S47+Y47+AE47</f>
        <v>892</v>
      </c>
      <c r="AL47" s="96">
        <f t="shared" si="88"/>
        <v>945</v>
      </c>
      <c r="AM47" s="96">
        <f t="shared" si="88"/>
        <v>1636</v>
      </c>
      <c r="AN47" s="96">
        <f>V47+AB47+AH47</f>
        <v>1427</v>
      </c>
      <c r="AO47" s="61">
        <f t="shared" ref="AO47:AQ48" si="89">(AC47+W47+Q47)*100/K47</f>
        <v>83.847429519071312</v>
      </c>
      <c r="AP47" s="61">
        <f t="shared" si="89"/>
        <v>71.575135787567888</v>
      </c>
      <c r="AQ47" s="61">
        <f t="shared" si="89"/>
        <v>89.558232931726906</v>
      </c>
      <c r="AR47" s="105">
        <f>(T47+Z47+AF47)*100/N47</f>
        <v>57.93991416309013</v>
      </c>
      <c r="AS47" s="105">
        <f t="shared" ref="AS47:AT47" si="90">(U47+AA47+AG47)*100/O47</f>
        <v>81.030212976721145</v>
      </c>
      <c r="AT47" s="105">
        <f t="shared" si="90"/>
        <v>84.789067142008321</v>
      </c>
    </row>
    <row r="48" spans="1:46" x14ac:dyDescent="0.25">
      <c r="A48" s="40">
        <f t="shared" si="46"/>
        <v>38</v>
      </c>
      <c r="B48" s="178" t="s">
        <v>233</v>
      </c>
      <c r="C48" s="96">
        <v>2456</v>
      </c>
      <c r="D48" s="96">
        <f>F48+H48+J48</f>
        <v>2437</v>
      </c>
      <c r="E48" s="42">
        <v>608</v>
      </c>
      <c r="F48" s="42">
        <v>583</v>
      </c>
      <c r="G48" s="42">
        <v>142</v>
      </c>
      <c r="H48" s="42">
        <v>141</v>
      </c>
      <c r="I48" s="42">
        <v>1706</v>
      </c>
      <c r="J48" s="44">
        <v>1713</v>
      </c>
      <c r="K48" s="96">
        <v>421</v>
      </c>
      <c r="L48" s="96">
        <v>935</v>
      </c>
      <c r="M48" s="44">
        <v>293</v>
      </c>
      <c r="N48" s="44">
        <v>616</v>
      </c>
      <c r="O48" s="44">
        <v>128</v>
      </c>
      <c r="P48" s="44">
        <v>319</v>
      </c>
      <c r="Q48" s="96">
        <v>75</v>
      </c>
      <c r="R48" s="96">
        <f t="shared" si="86"/>
        <v>112</v>
      </c>
      <c r="S48" s="44">
        <v>45</v>
      </c>
      <c r="T48" s="44">
        <v>103</v>
      </c>
      <c r="U48" s="44">
        <v>30</v>
      </c>
      <c r="V48" s="44">
        <v>9</v>
      </c>
      <c r="W48" s="96">
        <v>91</v>
      </c>
      <c r="X48" s="96">
        <f t="shared" si="87"/>
        <v>128</v>
      </c>
      <c r="Y48" s="44">
        <v>83</v>
      </c>
      <c r="Z48" s="44">
        <v>45</v>
      </c>
      <c r="AA48" s="44">
        <v>8</v>
      </c>
      <c r="AB48" s="44">
        <v>83</v>
      </c>
      <c r="AC48" s="96">
        <v>13</v>
      </c>
      <c r="AD48" s="96">
        <f>AF48+AH48</f>
        <v>120</v>
      </c>
      <c r="AE48" s="44">
        <v>13</v>
      </c>
      <c r="AF48" s="44">
        <v>120</v>
      </c>
      <c r="AG48" s="44"/>
      <c r="AH48" s="44"/>
      <c r="AI48" s="96">
        <f t="shared" ref="AI48:AN49" si="91">Q48+W48+AC48</f>
        <v>179</v>
      </c>
      <c r="AJ48" s="96">
        <f t="shared" si="91"/>
        <v>360</v>
      </c>
      <c r="AK48" s="96">
        <f t="shared" si="91"/>
        <v>141</v>
      </c>
      <c r="AL48" s="96">
        <f t="shared" si="91"/>
        <v>268</v>
      </c>
      <c r="AM48" s="96">
        <f t="shared" si="91"/>
        <v>38</v>
      </c>
      <c r="AN48" s="96">
        <f t="shared" si="91"/>
        <v>92</v>
      </c>
      <c r="AO48" s="61">
        <f t="shared" si="89"/>
        <v>42.517814726840854</v>
      </c>
      <c r="AP48" s="61">
        <f t="shared" si="89"/>
        <v>38.502673796791441</v>
      </c>
      <c r="AQ48" s="61">
        <f t="shared" si="89"/>
        <v>48.122866894197955</v>
      </c>
      <c r="AR48" s="105">
        <f t="shared" ref="AR48:AT49" si="92">(T48+Z48+AF48)*100/N48</f>
        <v>43.506493506493506</v>
      </c>
      <c r="AS48" s="105">
        <f t="shared" si="92"/>
        <v>29.6875</v>
      </c>
      <c r="AT48" s="105">
        <f t="shared" si="92"/>
        <v>28.840125391849529</v>
      </c>
    </row>
    <row r="49" spans="1:46" ht="30" x14ac:dyDescent="0.25">
      <c r="A49" s="40">
        <f t="shared" si="46"/>
        <v>39</v>
      </c>
      <c r="B49" s="179" t="s">
        <v>234</v>
      </c>
      <c r="C49" s="96">
        <f>E49+G49+I49</f>
        <v>10756</v>
      </c>
      <c r="D49" s="96">
        <f>F49+H49+J49</f>
        <v>10651</v>
      </c>
      <c r="E49" s="42">
        <v>1846</v>
      </c>
      <c r="F49" s="42">
        <v>1746</v>
      </c>
      <c r="G49" s="42">
        <v>466</v>
      </c>
      <c r="H49" s="42">
        <v>454</v>
      </c>
      <c r="I49" s="42">
        <v>8444</v>
      </c>
      <c r="J49" s="44">
        <v>8451</v>
      </c>
      <c r="K49" s="96">
        <f>M49+O49</f>
        <v>4629</v>
      </c>
      <c r="L49" s="96">
        <f>N49+P49</f>
        <v>5564</v>
      </c>
      <c r="M49" s="44">
        <v>1731</v>
      </c>
      <c r="N49" s="44">
        <v>2025</v>
      </c>
      <c r="O49" s="44">
        <v>2898</v>
      </c>
      <c r="P49" s="44">
        <v>3539</v>
      </c>
      <c r="Q49" s="96">
        <f>S49+U49</f>
        <v>1197</v>
      </c>
      <c r="R49" s="96">
        <f t="shared" si="86"/>
        <v>1315</v>
      </c>
      <c r="S49" s="44">
        <v>384</v>
      </c>
      <c r="T49" s="44">
        <v>412</v>
      </c>
      <c r="U49" s="44">
        <v>813</v>
      </c>
      <c r="V49" s="44">
        <v>903</v>
      </c>
      <c r="W49" s="96">
        <f>Y49+AA49</f>
        <v>1235</v>
      </c>
      <c r="X49" s="96">
        <f t="shared" si="87"/>
        <v>1169</v>
      </c>
      <c r="Y49" s="44">
        <v>523</v>
      </c>
      <c r="Z49" s="44">
        <v>478</v>
      </c>
      <c r="AA49" s="44">
        <v>712</v>
      </c>
      <c r="AB49" s="44">
        <v>691</v>
      </c>
      <c r="AC49" s="96">
        <f>AE49+AG49</f>
        <v>255</v>
      </c>
      <c r="AD49" s="96">
        <f>AF49+AH49</f>
        <v>229</v>
      </c>
      <c r="AE49" s="44">
        <v>237</v>
      </c>
      <c r="AF49" s="44">
        <v>218</v>
      </c>
      <c r="AG49" s="44">
        <v>18</v>
      </c>
      <c r="AH49" s="44">
        <v>11</v>
      </c>
      <c r="AI49" s="96">
        <f t="shared" si="91"/>
        <v>2687</v>
      </c>
      <c r="AJ49" s="96">
        <f t="shared" si="91"/>
        <v>2713</v>
      </c>
      <c r="AK49" s="96">
        <f t="shared" si="91"/>
        <v>1144</v>
      </c>
      <c r="AL49" s="96">
        <f t="shared" si="91"/>
        <v>1108</v>
      </c>
      <c r="AM49" s="96">
        <f t="shared" si="91"/>
        <v>1543</v>
      </c>
      <c r="AN49" s="96">
        <f t="shared" si="91"/>
        <v>1605</v>
      </c>
      <c r="AO49" s="61">
        <f>(AC49+W49+Q49)*100/K49</f>
        <v>58.047094404839058</v>
      </c>
      <c r="AP49" s="61">
        <f>(AD49+X49+R49)*100/L49</f>
        <v>48.759884974838243</v>
      </c>
      <c r="AQ49" s="61">
        <f>(AE49+Y49+S49)*100/M49</f>
        <v>66.088965915655692</v>
      </c>
      <c r="AR49" s="105">
        <f t="shared" si="92"/>
        <v>54.716049382716051</v>
      </c>
      <c r="AS49" s="105">
        <f t="shared" si="92"/>
        <v>53.243616287094547</v>
      </c>
      <c r="AT49" s="105">
        <f t="shared" si="92"/>
        <v>45.351794292172933</v>
      </c>
    </row>
    <row r="50" spans="1:46" x14ac:dyDescent="0.25">
      <c r="A50" s="40">
        <f t="shared" si="46"/>
        <v>40</v>
      </c>
      <c r="B50" s="178" t="s">
        <v>235</v>
      </c>
      <c r="C50" s="96">
        <v>4361</v>
      </c>
      <c r="D50" s="96">
        <v>4118</v>
      </c>
      <c r="E50" s="42">
        <v>771</v>
      </c>
      <c r="F50" s="42">
        <v>670</v>
      </c>
      <c r="G50" s="42">
        <v>153</v>
      </c>
      <c r="H50" s="42">
        <v>175</v>
      </c>
      <c r="I50" s="42">
        <v>3408</v>
      </c>
      <c r="J50" s="44">
        <v>3273</v>
      </c>
      <c r="K50" s="96">
        <v>2589</v>
      </c>
      <c r="L50" s="96">
        <v>2067</v>
      </c>
      <c r="M50" s="44">
        <v>1333</v>
      </c>
      <c r="N50" s="44">
        <v>1227</v>
      </c>
      <c r="O50" s="44">
        <v>1256</v>
      </c>
      <c r="P50" s="44">
        <v>840</v>
      </c>
      <c r="Q50" s="96">
        <v>646</v>
      </c>
      <c r="R50" s="96">
        <f t="shared" si="86"/>
        <v>585</v>
      </c>
      <c r="S50" s="44">
        <v>220</v>
      </c>
      <c r="T50" s="44">
        <v>319</v>
      </c>
      <c r="U50" s="44">
        <v>426</v>
      </c>
      <c r="V50" s="44">
        <v>266</v>
      </c>
      <c r="W50" s="96">
        <v>260</v>
      </c>
      <c r="X50" s="96">
        <f t="shared" si="87"/>
        <v>273</v>
      </c>
      <c r="Y50" s="44">
        <v>140</v>
      </c>
      <c r="Z50" s="44">
        <v>135</v>
      </c>
      <c r="AA50" s="44">
        <v>120</v>
      </c>
      <c r="AB50" s="44">
        <v>138</v>
      </c>
      <c r="AC50" s="96">
        <v>323</v>
      </c>
      <c r="AD50" s="96">
        <f t="shared" ref="AD50:AD55" si="93">AF50+AH50</f>
        <v>321</v>
      </c>
      <c r="AE50" s="44">
        <v>245</v>
      </c>
      <c r="AF50" s="44">
        <v>256</v>
      </c>
      <c r="AG50" s="44">
        <v>78</v>
      </c>
      <c r="AH50" s="44">
        <v>65</v>
      </c>
      <c r="AI50" s="96">
        <f t="shared" ref="AI50:AN51" si="94">Q50+W50+AC50</f>
        <v>1229</v>
      </c>
      <c r="AJ50" s="96">
        <f t="shared" si="94"/>
        <v>1179</v>
      </c>
      <c r="AK50" s="96">
        <f t="shared" si="94"/>
        <v>605</v>
      </c>
      <c r="AL50" s="96">
        <f t="shared" si="94"/>
        <v>710</v>
      </c>
      <c r="AM50" s="96">
        <f t="shared" si="94"/>
        <v>624</v>
      </c>
      <c r="AN50" s="96">
        <f t="shared" si="94"/>
        <v>469</v>
      </c>
      <c r="AO50" s="61">
        <f t="shared" ref="AO50:AQ58" si="95">(AC50+W50+Q50)*100/K50</f>
        <v>47.470065662417923</v>
      </c>
      <c r="AP50" s="61">
        <f t="shared" si="95"/>
        <v>57.039187227866471</v>
      </c>
      <c r="AQ50" s="61">
        <f t="shared" si="95"/>
        <v>45.38634658664666</v>
      </c>
      <c r="AR50" s="105">
        <f t="shared" ref="AR50:AT50" si="96">(T50+Z50+AF50)*100/N50</f>
        <v>57.86471067644662</v>
      </c>
      <c r="AS50" s="105">
        <f t="shared" si="96"/>
        <v>49.681528662420384</v>
      </c>
      <c r="AT50" s="105">
        <f t="shared" si="96"/>
        <v>55.833333333333336</v>
      </c>
    </row>
    <row r="51" spans="1:46" ht="30" x14ac:dyDescent="0.25">
      <c r="A51" s="40">
        <f t="shared" si="46"/>
        <v>41</v>
      </c>
      <c r="B51" s="179" t="s">
        <v>236</v>
      </c>
      <c r="C51" s="96">
        <f t="shared" ref="C51:D55" si="97">E51+G51+I51</f>
        <v>0</v>
      </c>
      <c r="D51" s="96">
        <f t="shared" si="97"/>
        <v>0</v>
      </c>
      <c r="E51" s="42"/>
      <c r="F51" s="42"/>
      <c r="G51" s="42"/>
      <c r="H51" s="42"/>
      <c r="I51" s="42"/>
      <c r="J51" s="44"/>
      <c r="K51" s="96">
        <v>123</v>
      </c>
      <c r="L51" s="96">
        <v>152</v>
      </c>
      <c r="M51" s="44"/>
      <c r="N51" s="44"/>
      <c r="O51" s="44"/>
      <c r="P51" s="44"/>
      <c r="Q51" s="96">
        <v>41</v>
      </c>
      <c r="R51" s="96">
        <v>124</v>
      </c>
      <c r="S51" s="44"/>
      <c r="T51" s="44"/>
      <c r="U51" s="44"/>
      <c r="V51" s="44">
        <v>124</v>
      </c>
      <c r="W51" s="96">
        <v>33</v>
      </c>
      <c r="X51" s="96">
        <v>28</v>
      </c>
      <c r="Y51" s="44"/>
      <c r="Z51" s="44"/>
      <c r="AA51" s="44"/>
      <c r="AB51" s="44">
        <v>28</v>
      </c>
      <c r="AC51" s="96">
        <f>AE51+AG51</f>
        <v>0</v>
      </c>
      <c r="AD51" s="96">
        <f t="shared" si="93"/>
        <v>0</v>
      </c>
      <c r="AE51" s="44"/>
      <c r="AF51" s="44"/>
      <c r="AG51" s="44"/>
      <c r="AH51" s="44"/>
      <c r="AI51" s="96">
        <f t="shared" si="94"/>
        <v>74</v>
      </c>
      <c r="AJ51" s="96">
        <f t="shared" si="94"/>
        <v>152</v>
      </c>
      <c r="AK51" s="96">
        <f t="shared" si="94"/>
        <v>0</v>
      </c>
      <c r="AL51" s="96">
        <f t="shared" si="94"/>
        <v>0</v>
      </c>
      <c r="AM51" s="96">
        <f t="shared" si="94"/>
        <v>0</v>
      </c>
      <c r="AN51" s="96">
        <f t="shared" si="94"/>
        <v>152</v>
      </c>
      <c r="AO51" s="61">
        <f t="shared" si="95"/>
        <v>60.162601626016261</v>
      </c>
      <c r="AP51" s="61">
        <f t="shared" si="95"/>
        <v>100</v>
      </c>
      <c r="AQ51" s="61"/>
      <c r="AR51" s="105"/>
      <c r="AS51" s="105"/>
      <c r="AT51" s="105">
        <v>100</v>
      </c>
    </row>
    <row r="52" spans="1:46" ht="30" x14ac:dyDescent="0.25">
      <c r="A52" s="40">
        <f t="shared" si="46"/>
        <v>42</v>
      </c>
      <c r="B52" s="179" t="s">
        <v>237</v>
      </c>
      <c r="C52" s="96">
        <f t="shared" si="97"/>
        <v>3450</v>
      </c>
      <c r="D52" s="96">
        <f t="shared" si="97"/>
        <v>3450</v>
      </c>
      <c r="E52" s="42"/>
      <c r="F52" s="42"/>
      <c r="G52" s="42"/>
      <c r="H52" s="42"/>
      <c r="I52" s="42">
        <v>3450</v>
      </c>
      <c r="J52" s="44">
        <v>3450</v>
      </c>
      <c r="K52" s="96">
        <f>M52+O52</f>
        <v>39917</v>
      </c>
      <c r="L52" s="96">
        <f>N52+P52</f>
        <v>38857</v>
      </c>
      <c r="M52" s="44">
        <v>335</v>
      </c>
      <c r="N52" s="44">
        <v>14</v>
      </c>
      <c r="O52" s="44">
        <v>39582</v>
      </c>
      <c r="P52" s="44">
        <v>38843</v>
      </c>
      <c r="Q52" s="96">
        <f>S52+U52</f>
        <v>162</v>
      </c>
      <c r="R52" s="96">
        <f>T52+V52</f>
        <v>58</v>
      </c>
      <c r="S52" s="44">
        <v>46</v>
      </c>
      <c r="T52" s="44"/>
      <c r="U52" s="44">
        <v>116</v>
      </c>
      <c r="V52" s="44">
        <v>58</v>
      </c>
      <c r="W52" s="96">
        <f t="shared" ref="W52:X55" si="98">Y52+AA52</f>
        <v>0</v>
      </c>
      <c r="X52" s="96">
        <f t="shared" si="98"/>
        <v>0</v>
      </c>
      <c r="Y52" s="44"/>
      <c r="Z52" s="44"/>
      <c r="AA52" s="44"/>
      <c r="AB52" s="44"/>
      <c r="AC52" s="96">
        <f>AE52+AG52</f>
        <v>0</v>
      </c>
      <c r="AD52" s="96">
        <f t="shared" si="93"/>
        <v>29</v>
      </c>
      <c r="AE52" s="44"/>
      <c r="AF52" s="44">
        <v>5</v>
      </c>
      <c r="AG52" s="44"/>
      <c r="AH52" s="44">
        <v>24</v>
      </c>
      <c r="AI52" s="96">
        <f t="shared" ref="AI52:AN52" si="99">Q52+W52+AC52</f>
        <v>162</v>
      </c>
      <c r="AJ52" s="96">
        <f t="shared" si="99"/>
        <v>87</v>
      </c>
      <c r="AK52" s="96">
        <f t="shared" si="99"/>
        <v>46</v>
      </c>
      <c r="AL52" s="96">
        <f t="shared" si="99"/>
        <v>5</v>
      </c>
      <c r="AM52" s="96">
        <f t="shared" si="99"/>
        <v>116</v>
      </c>
      <c r="AN52" s="96">
        <f t="shared" si="99"/>
        <v>82</v>
      </c>
      <c r="AO52" s="61">
        <f t="shared" si="95"/>
        <v>0.40584212240398826</v>
      </c>
      <c r="AP52" s="61">
        <f t="shared" si="95"/>
        <v>0.22389788197750726</v>
      </c>
      <c r="AQ52" s="61">
        <f t="shared" si="95"/>
        <v>13.73134328358209</v>
      </c>
      <c r="AR52" s="105">
        <f t="shared" ref="AR52:AT52" si="100">(T52+Z52+AF52)*100/N52</f>
        <v>35.714285714285715</v>
      </c>
      <c r="AS52" s="105">
        <f t="shared" si="100"/>
        <v>0.29306250315800109</v>
      </c>
      <c r="AT52" s="105">
        <f t="shared" si="100"/>
        <v>0.21110624823005433</v>
      </c>
    </row>
    <row r="53" spans="1:46" ht="30" x14ac:dyDescent="0.25">
      <c r="A53" s="40">
        <f t="shared" si="46"/>
        <v>43</v>
      </c>
      <c r="B53" s="179" t="s">
        <v>238</v>
      </c>
      <c r="C53" s="96">
        <f t="shared" si="97"/>
        <v>0</v>
      </c>
      <c r="D53" s="96">
        <f t="shared" si="97"/>
        <v>0</v>
      </c>
      <c r="E53" s="42"/>
      <c r="F53" s="42"/>
      <c r="G53" s="42"/>
      <c r="H53" s="42"/>
      <c r="I53" s="42"/>
      <c r="J53" s="44"/>
      <c r="K53" s="96">
        <v>24</v>
      </c>
      <c r="L53" s="96">
        <v>39</v>
      </c>
      <c r="M53" s="44"/>
      <c r="N53" s="44"/>
      <c r="O53" s="44">
        <v>24</v>
      </c>
      <c r="P53" s="44">
        <v>39</v>
      </c>
      <c r="Q53" s="96">
        <v>7</v>
      </c>
      <c r="R53" s="96">
        <v>10</v>
      </c>
      <c r="S53" s="44"/>
      <c r="T53" s="44"/>
      <c r="U53" s="44">
        <v>7</v>
      </c>
      <c r="V53" s="44">
        <v>10</v>
      </c>
      <c r="W53" s="96">
        <f t="shared" si="98"/>
        <v>0</v>
      </c>
      <c r="X53" s="96">
        <f t="shared" si="98"/>
        <v>0</v>
      </c>
      <c r="Y53" s="44"/>
      <c r="Z53" s="44"/>
      <c r="AA53" s="44"/>
      <c r="AB53" s="44"/>
      <c r="AC53" s="96">
        <f>AE53+AG53</f>
        <v>0</v>
      </c>
      <c r="AD53" s="96">
        <f t="shared" si="93"/>
        <v>0</v>
      </c>
      <c r="AE53" s="44"/>
      <c r="AF53" s="44"/>
      <c r="AG53" s="44"/>
      <c r="AH53" s="44"/>
      <c r="AI53" s="96">
        <f t="shared" ref="AI53:AN55" si="101">Q53+W53+AC53</f>
        <v>7</v>
      </c>
      <c r="AJ53" s="96">
        <f t="shared" si="101"/>
        <v>10</v>
      </c>
      <c r="AK53" s="96">
        <f t="shared" si="101"/>
        <v>0</v>
      </c>
      <c r="AL53" s="96">
        <f t="shared" si="101"/>
        <v>0</v>
      </c>
      <c r="AM53" s="96">
        <f t="shared" si="101"/>
        <v>7</v>
      </c>
      <c r="AN53" s="96">
        <f t="shared" si="101"/>
        <v>10</v>
      </c>
      <c r="AO53" s="61">
        <f t="shared" si="95"/>
        <v>29.166666666666668</v>
      </c>
      <c r="AP53" s="61">
        <f t="shared" si="95"/>
        <v>25.641025641025642</v>
      </c>
      <c r="AQ53" s="61"/>
      <c r="AR53" s="105"/>
      <c r="AS53" s="105">
        <f t="shared" ref="AS53:AT58" si="102">(U53+AA53+AG53)*100/O53</f>
        <v>29.166666666666668</v>
      </c>
      <c r="AT53" s="105">
        <f t="shared" si="102"/>
        <v>25.641025641025642</v>
      </c>
    </row>
    <row r="54" spans="1:46" ht="45" x14ac:dyDescent="0.25">
      <c r="A54" s="40">
        <f t="shared" si="46"/>
        <v>44</v>
      </c>
      <c r="B54" s="179" t="s">
        <v>239</v>
      </c>
      <c r="C54" s="96">
        <f t="shared" si="97"/>
        <v>0</v>
      </c>
      <c r="D54" s="96">
        <f t="shared" si="97"/>
        <v>0</v>
      </c>
      <c r="E54" s="138"/>
      <c r="F54" s="138"/>
      <c r="G54" s="138"/>
      <c r="H54" s="138"/>
      <c r="I54" s="138"/>
      <c r="J54" s="144"/>
      <c r="K54" s="96">
        <f>M54+O54</f>
        <v>49</v>
      </c>
      <c r="L54" s="96">
        <f>N54+P54</f>
        <v>380</v>
      </c>
      <c r="M54" s="144">
        <v>49</v>
      </c>
      <c r="N54" s="144">
        <v>380</v>
      </c>
      <c r="O54" s="144"/>
      <c r="P54" s="144"/>
      <c r="Q54" s="96">
        <f>S54+U54</f>
        <v>39</v>
      </c>
      <c r="R54" s="96">
        <f>T54+V54</f>
        <v>259</v>
      </c>
      <c r="S54" s="144">
        <v>39</v>
      </c>
      <c r="T54" s="144">
        <v>259</v>
      </c>
      <c r="U54" s="144"/>
      <c r="V54" s="144"/>
      <c r="W54" s="96">
        <f t="shared" si="98"/>
        <v>4</v>
      </c>
      <c r="X54" s="96">
        <f t="shared" si="98"/>
        <v>69</v>
      </c>
      <c r="Y54" s="144">
        <v>4</v>
      </c>
      <c r="Z54" s="144">
        <v>69</v>
      </c>
      <c r="AA54" s="144"/>
      <c r="AB54" s="144"/>
      <c r="AC54" s="96">
        <f>AE54+AG54</f>
        <v>1</v>
      </c>
      <c r="AD54" s="96">
        <f t="shared" si="93"/>
        <v>16</v>
      </c>
      <c r="AE54" s="144">
        <v>1</v>
      </c>
      <c r="AF54" s="144">
        <v>16</v>
      </c>
      <c r="AG54" s="144"/>
      <c r="AH54" s="144"/>
      <c r="AI54" s="96">
        <f t="shared" si="101"/>
        <v>44</v>
      </c>
      <c r="AJ54" s="96">
        <f>R54+X54+AD54</f>
        <v>344</v>
      </c>
      <c r="AK54" s="96">
        <f t="shared" si="101"/>
        <v>44</v>
      </c>
      <c r="AL54" s="96">
        <f t="shared" si="101"/>
        <v>344</v>
      </c>
      <c r="AM54" s="96">
        <f t="shared" si="101"/>
        <v>0</v>
      </c>
      <c r="AN54" s="96">
        <f t="shared" si="101"/>
        <v>0</v>
      </c>
      <c r="AO54" s="61">
        <f t="shared" si="95"/>
        <v>89.795918367346943</v>
      </c>
      <c r="AP54" s="61">
        <f t="shared" si="95"/>
        <v>90.526315789473685</v>
      </c>
      <c r="AQ54" s="61">
        <f t="shared" si="95"/>
        <v>89.795918367346943</v>
      </c>
      <c r="AR54" s="105">
        <f>(T54+Z54+AF54)*100/N54</f>
        <v>90.526315789473685</v>
      </c>
      <c r="AS54" s="105"/>
      <c r="AT54" s="105"/>
    </row>
    <row r="55" spans="1:46" ht="30" x14ac:dyDescent="0.25">
      <c r="A55" s="40">
        <f t="shared" si="46"/>
        <v>45</v>
      </c>
      <c r="B55" s="206" t="s">
        <v>240</v>
      </c>
      <c r="C55" s="96">
        <f t="shared" si="97"/>
        <v>0</v>
      </c>
      <c r="D55" s="96">
        <f t="shared" si="97"/>
        <v>0</v>
      </c>
      <c r="E55" s="42"/>
      <c r="F55" s="42"/>
      <c r="G55" s="42"/>
      <c r="H55" s="42"/>
      <c r="I55" s="42"/>
      <c r="J55" s="44"/>
      <c r="K55" s="96">
        <f>M55+O55</f>
        <v>0</v>
      </c>
      <c r="L55" s="96">
        <f>N55+P55</f>
        <v>210</v>
      </c>
      <c r="M55" s="44"/>
      <c r="N55" s="44"/>
      <c r="O55" s="44"/>
      <c r="P55" s="44">
        <v>210</v>
      </c>
      <c r="Q55" s="96">
        <f>S55+U55</f>
        <v>0</v>
      </c>
      <c r="R55" s="96">
        <f>T55+V55</f>
        <v>210</v>
      </c>
      <c r="S55" s="44"/>
      <c r="T55" s="44"/>
      <c r="U55" s="44"/>
      <c r="V55" s="44">
        <v>210</v>
      </c>
      <c r="W55" s="96">
        <f t="shared" si="98"/>
        <v>0</v>
      </c>
      <c r="X55" s="96">
        <f t="shared" si="98"/>
        <v>0</v>
      </c>
      <c r="Y55" s="44"/>
      <c r="Z55" s="44"/>
      <c r="AA55" s="44"/>
      <c r="AB55" s="44"/>
      <c r="AC55" s="96">
        <f>AE55+AG55</f>
        <v>0</v>
      </c>
      <c r="AD55" s="96">
        <f t="shared" si="93"/>
        <v>0</v>
      </c>
      <c r="AE55" s="44"/>
      <c r="AF55" s="44"/>
      <c r="AG55" s="44"/>
      <c r="AH55" s="44"/>
      <c r="AI55" s="96">
        <f t="shared" si="101"/>
        <v>0</v>
      </c>
      <c r="AJ55" s="96">
        <f t="shared" si="101"/>
        <v>210</v>
      </c>
      <c r="AK55" s="96">
        <f t="shared" si="101"/>
        <v>0</v>
      </c>
      <c r="AL55" s="96">
        <f t="shared" si="101"/>
        <v>0</v>
      </c>
      <c r="AM55" s="96">
        <f t="shared" si="101"/>
        <v>0</v>
      </c>
      <c r="AN55" s="96">
        <f t="shared" si="101"/>
        <v>210</v>
      </c>
      <c r="AO55" s="61"/>
      <c r="AP55" s="61">
        <f t="shared" si="95"/>
        <v>100</v>
      </c>
      <c r="AQ55" s="61"/>
      <c r="AR55" s="105"/>
      <c r="AS55" s="105"/>
      <c r="AT55" s="105">
        <f t="shared" si="102"/>
        <v>100</v>
      </c>
    </row>
    <row r="56" spans="1:46" x14ac:dyDescent="0.25">
      <c r="A56" s="40">
        <f t="shared" si="46"/>
        <v>46</v>
      </c>
      <c r="B56" s="206" t="s">
        <v>241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61"/>
      <c r="AP56" s="61"/>
      <c r="AQ56" s="61"/>
      <c r="AR56" s="105"/>
      <c r="AS56" s="105"/>
      <c r="AT56" s="105"/>
    </row>
    <row r="57" spans="1:46" x14ac:dyDescent="0.25">
      <c r="A57" s="149"/>
      <c r="B57" s="148" t="s">
        <v>242</v>
      </c>
      <c r="C57" s="153">
        <f t="shared" ref="C57:AN57" si="103">SUM(C24:C56)</f>
        <v>481423</v>
      </c>
      <c r="D57" s="153">
        <f t="shared" si="103"/>
        <v>482239</v>
      </c>
      <c r="E57" s="153">
        <f t="shared" si="103"/>
        <v>89503</v>
      </c>
      <c r="F57" s="153">
        <f t="shared" si="103"/>
        <v>92101</v>
      </c>
      <c r="G57" s="153">
        <f t="shared" si="103"/>
        <v>16837</v>
      </c>
      <c r="H57" s="153">
        <f t="shared" si="103"/>
        <v>18410</v>
      </c>
      <c r="I57" s="153">
        <f t="shared" si="103"/>
        <v>375054</v>
      </c>
      <c r="J57" s="153">
        <f t="shared" si="103"/>
        <v>371728</v>
      </c>
      <c r="K57" s="153">
        <f t="shared" si="103"/>
        <v>246981</v>
      </c>
      <c r="L57" s="153">
        <f t="shared" si="103"/>
        <v>247941</v>
      </c>
      <c r="M57" s="153">
        <f t="shared" si="103"/>
        <v>99396</v>
      </c>
      <c r="N57" s="153">
        <f t="shared" si="103"/>
        <v>100130</v>
      </c>
      <c r="O57" s="153">
        <f t="shared" si="103"/>
        <v>146913</v>
      </c>
      <c r="P57" s="153">
        <f t="shared" si="103"/>
        <v>147659</v>
      </c>
      <c r="Q57" s="153">
        <f t="shared" si="103"/>
        <v>54741</v>
      </c>
      <c r="R57" s="153">
        <f t="shared" si="103"/>
        <v>59415</v>
      </c>
      <c r="S57" s="153">
        <f t="shared" si="103"/>
        <v>23523</v>
      </c>
      <c r="T57" s="153">
        <f t="shared" si="103"/>
        <v>25135</v>
      </c>
      <c r="U57" s="153">
        <f t="shared" si="103"/>
        <v>30888</v>
      </c>
      <c r="V57" s="153">
        <f t="shared" si="103"/>
        <v>34280</v>
      </c>
      <c r="W57" s="153">
        <f t="shared" si="103"/>
        <v>57456</v>
      </c>
      <c r="X57" s="153">
        <f t="shared" si="103"/>
        <v>52509</v>
      </c>
      <c r="Y57" s="153">
        <f t="shared" si="103"/>
        <v>36686</v>
      </c>
      <c r="Z57" s="153">
        <f t="shared" si="103"/>
        <v>29948</v>
      </c>
      <c r="AA57" s="153">
        <f t="shared" si="103"/>
        <v>20737</v>
      </c>
      <c r="AB57" s="153">
        <f t="shared" si="103"/>
        <v>22561</v>
      </c>
      <c r="AC57" s="153">
        <f t="shared" si="103"/>
        <v>14399</v>
      </c>
      <c r="AD57" s="153">
        <f t="shared" si="103"/>
        <v>13801</v>
      </c>
      <c r="AE57" s="153">
        <f t="shared" si="103"/>
        <v>12194</v>
      </c>
      <c r="AF57" s="153">
        <f t="shared" si="103"/>
        <v>11623</v>
      </c>
      <c r="AG57" s="153">
        <f t="shared" si="103"/>
        <v>2205</v>
      </c>
      <c r="AH57" s="153">
        <f t="shared" si="103"/>
        <v>2178</v>
      </c>
      <c r="AI57" s="153">
        <f t="shared" si="103"/>
        <v>126596</v>
      </c>
      <c r="AJ57" s="153">
        <f t="shared" si="103"/>
        <v>125725</v>
      </c>
      <c r="AK57" s="153">
        <f t="shared" si="103"/>
        <v>72403</v>
      </c>
      <c r="AL57" s="153">
        <f t="shared" si="103"/>
        <v>66216</v>
      </c>
      <c r="AM57" s="153">
        <f t="shared" si="103"/>
        <v>53830</v>
      </c>
      <c r="AN57" s="153">
        <f t="shared" si="103"/>
        <v>56852</v>
      </c>
      <c r="AO57" s="305">
        <f t="shared" si="95"/>
        <v>51.257384171252042</v>
      </c>
      <c r="AP57" s="305">
        <f t="shared" si="95"/>
        <v>50.707628024409033</v>
      </c>
      <c r="AQ57" s="305">
        <f t="shared" si="95"/>
        <v>72.842971548150828</v>
      </c>
      <c r="AR57" s="306">
        <f t="shared" ref="AR57:AR58" si="104">(T57+Z57+AF57)*100/N57</f>
        <v>66.619394786777193</v>
      </c>
      <c r="AS57" s="306">
        <f t="shared" si="102"/>
        <v>36.64073295079401</v>
      </c>
      <c r="AT57" s="306">
        <f t="shared" si="102"/>
        <v>39.969795271537798</v>
      </c>
    </row>
    <row r="58" spans="1:46" x14ac:dyDescent="0.25">
      <c r="A58" s="152"/>
      <c r="B58" s="147" t="s">
        <v>243</v>
      </c>
      <c r="C58" s="133">
        <f t="shared" ref="C58:AN58" si="105">C57+C23</f>
        <v>1771684</v>
      </c>
      <c r="D58" s="133">
        <f t="shared" si="105"/>
        <v>1785628</v>
      </c>
      <c r="E58" s="133">
        <f t="shared" si="105"/>
        <v>399309</v>
      </c>
      <c r="F58" s="133">
        <f t="shared" si="105"/>
        <v>401673</v>
      </c>
      <c r="G58" s="133">
        <f t="shared" si="105"/>
        <v>67136</v>
      </c>
      <c r="H58" s="133">
        <f t="shared" si="105"/>
        <v>72352</v>
      </c>
      <c r="I58" s="133">
        <f t="shared" si="105"/>
        <v>1305210</v>
      </c>
      <c r="J58" s="133">
        <f t="shared" si="105"/>
        <v>1311603</v>
      </c>
      <c r="K58" s="133">
        <f t="shared" si="105"/>
        <v>615628</v>
      </c>
      <c r="L58" s="133">
        <f t="shared" si="105"/>
        <v>618928</v>
      </c>
      <c r="M58" s="133">
        <f t="shared" si="105"/>
        <v>254459</v>
      </c>
      <c r="N58" s="133">
        <f t="shared" si="105"/>
        <v>252306</v>
      </c>
      <c r="O58" s="133">
        <f t="shared" si="105"/>
        <v>360497</v>
      </c>
      <c r="P58" s="133">
        <f t="shared" si="105"/>
        <v>366470</v>
      </c>
      <c r="Q58" s="133">
        <f t="shared" si="105"/>
        <v>214952</v>
      </c>
      <c r="R58" s="133">
        <f t="shared" si="105"/>
        <v>221671</v>
      </c>
      <c r="S58" s="133">
        <f t="shared" si="105"/>
        <v>88686</v>
      </c>
      <c r="T58" s="133">
        <f t="shared" si="105"/>
        <v>88903</v>
      </c>
      <c r="U58" s="133">
        <f t="shared" si="105"/>
        <v>125936</v>
      </c>
      <c r="V58" s="133">
        <f t="shared" si="105"/>
        <v>132768</v>
      </c>
      <c r="W58" s="133">
        <f t="shared" si="105"/>
        <v>106848</v>
      </c>
      <c r="X58" s="133">
        <f t="shared" si="105"/>
        <v>96398</v>
      </c>
      <c r="Y58" s="133">
        <f t="shared" si="105"/>
        <v>65071</v>
      </c>
      <c r="Z58" s="133">
        <f t="shared" si="105"/>
        <v>54639</v>
      </c>
      <c r="AA58" s="133">
        <f t="shared" si="105"/>
        <v>41744</v>
      </c>
      <c r="AB58" s="133">
        <f t="shared" si="105"/>
        <v>41759</v>
      </c>
      <c r="AC58" s="133">
        <f t="shared" si="105"/>
        <v>27816</v>
      </c>
      <c r="AD58" s="133">
        <f t="shared" si="105"/>
        <v>28532</v>
      </c>
      <c r="AE58" s="133">
        <f t="shared" si="105"/>
        <v>23095</v>
      </c>
      <c r="AF58" s="133">
        <f t="shared" si="105"/>
        <v>24018</v>
      </c>
      <c r="AG58" s="133">
        <f t="shared" si="105"/>
        <v>4721</v>
      </c>
      <c r="AH58" s="133">
        <f t="shared" si="105"/>
        <v>4514</v>
      </c>
      <c r="AI58" s="133">
        <f t="shared" si="105"/>
        <v>349616</v>
      </c>
      <c r="AJ58" s="133">
        <f t="shared" si="105"/>
        <v>346601</v>
      </c>
      <c r="AK58" s="133">
        <f t="shared" si="105"/>
        <v>176852</v>
      </c>
      <c r="AL58" s="133">
        <f t="shared" si="105"/>
        <v>167070</v>
      </c>
      <c r="AM58" s="133">
        <f t="shared" si="105"/>
        <v>172401</v>
      </c>
      <c r="AN58" s="133">
        <f t="shared" si="105"/>
        <v>176874</v>
      </c>
      <c r="AO58" s="61">
        <f t="shared" si="95"/>
        <v>56.790139499827816</v>
      </c>
      <c r="AP58" s="61">
        <f t="shared" si="95"/>
        <v>56.000213271979938</v>
      </c>
      <c r="AQ58" s="61">
        <f t="shared" si="95"/>
        <v>69.50117700690484</v>
      </c>
      <c r="AR58" s="105">
        <f t="shared" si="104"/>
        <v>66.411421052214379</v>
      </c>
      <c r="AS58" s="105">
        <f t="shared" si="102"/>
        <v>47.823144159313394</v>
      </c>
      <c r="AT58" s="105">
        <f t="shared" si="102"/>
        <v>48.855567986465466</v>
      </c>
    </row>
    <row r="60" spans="1:46" x14ac:dyDescent="0.25">
      <c r="L60" s="25">
        <f>N58-Z58-AF58</f>
        <v>173649</v>
      </c>
    </row>
    <row r="62" spans="1:46" x14ac:dyDescent="0.25">
      <c r="L62" s="25">
        <f>T58*100/L60</f>
        <v>51.196954776589557</v>
      </c>
    </row>
  </sheetData>
  <mergeCells count="39">
    <mergeCell ref="G2:S2"/>
    <mergeCell ref="C5:J6"/>
    <mergeCell ref="X1:AH1"/>
    <mergeCell ref="S7:T7"/>
    <mergeCell ref="S6:V6"/>
    <mergeCell ref="I7:J7"/>
    <mergeCell ref="M7:N7"/>
    <mergeCell ref="M6:P6"/>
    <mergeCell ref="AC5:AH5"/>
    <mergeCell ref="AQ7:AR7"/>
    <mergeCell ref="AQ6:AT6"/>
    <mergeCell ref="AS7:AT7"/>
    <mergeCell ref="AC6:AD7"/>
    <mergeCell ref="AE7:AF7"/>
    <mergeCell ref="AE6:AH6"/>
    <mergeCell ref="AG7:AH7"/>
    <mergeCell ref="AK7:AL7"/>
    <mergeCell ref="AM7:AN7"/>
    <mergeCell ref="B5:B8"/>
    <mergeCell ref="A5:A8"/>
    <mergeCell ref="C7:D7"/>
    <mergeCell ref="E7:F7"/>
    <mergeCell ref="G7:H7"/>
    <mergeCell ref="AO5:AT5"/>
    <mergeCell ref="Q6:R7"/>
    <mergeCell ref="K5:P5"/>
    <mergeCell ref="Q5:V5"/>
    <mergeCell ref="W5:AB5"/>
    <mergeCell ref="K6:L7"/>
    <mergeCell ref="W6:X7"/>
    <mergeCell ref="Y7:Z7"/>
    <mergeCell ref="Y6:AB6"/>
    <mergeCell ref="AA7:AB7"/>
    <mergeCell ref="O7:P7"/>
    <mergeCell ref="U7:V7"/>
    <mergeCell ref="AI5:AN5"/>
    <mergeCell ref="AI6:AJ7"/>
    <mergeCell ref="AK6:AN6"/>
    <mergeCell ref="AO6:AP7"/>
  </mergeCells>
  <pageMargins left="0" right="0" top="0" bottom="0.74803149606299213" header="0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CQ62"/>
  <sheetViews>
    <sheetView zoomScale="90" zoomScaleNormal="9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E62" sqref="AE62:AG62"/>
    </sheetView>
  </sheetViews>
  <sheetFormatPr defaultColWidth="9.140625" defaultRowHeight="15" x14ac:dyDescent="0.25"/>
  <cols>
    <col min="1" max="1" width="4.7109375" style="62" customWidth="1"/>
    <col min="2" max="2" width="43.85546875" style="20" customWidth="1"/>
    <col min="3" max="3" width="9.42578125" style="20" customWidth="1"/>
    <col min="4" max="4" width="8.42578125" style="20" customWidth="1"/>
    <col min="5" max="5" width="8.5703125" style="38" customWidth="1"/>
    <col min="6" max="6" width="8.28515625" style="38" customWidth="1"/>
    <col min="7" max="8" width="8.5703125" style="38" customWidth="1"/>
    <col min="9" max="9" width="8" style="38" customWidth="1"/>
    <col min="10" max="10" width="8.28515625" style="38" customWidth="1"/>
    <col min="11" max="12" width="6.28515625" style="38" customWidth="1"/>
    <col min="13" max="13" width="8.7109375" style="38" customWidth="1"/>
    <col min="14" max="14" width="8" style="38" customWidth="1"/>
    <col min="15" max="25" width="6.28515625" style="38" customWidth="1"/>
    <col min="26" max="26" width="8.85546875" style="38" customWidth="1"/>
    <col min="27" max="28" width="6.28515625" style="38" customWidth="1"/>
    <col min="29" max="29" width="8" style="38" customWidth="1"/>
    <col min="30" max="30" width="8.28515625" style="38" customWidth="1"/>
    <col min="31" max="34" width="6.28515625" style="38" customWidth="1"/>
    <col min="35" max="16384" width="9.140625" style="62"/>
  </cols>
  <sheetData>
    <row r="1" spans="1:771" x14ac:dyDescent="0.25">
      <c r="A1" s="15"/>
      <c r="AB1" s="368" t="s">
        <v>147</v>
      </c>
      <c r="AC1" s="368"/>
      <c r="AD1" s="368"/>
      <c r="AE1" s="368"/>
      <c r="AF1" s="368"/>
      <c r="AG1" s="368"/>
    </row>
    <row r="2" spans="1:771" x14ac:dyDescent="0.25">
      <c r="A2" s="15"/>
    </row>
    <row r="3" spans="1:771" s="24" customFormat="1" ht="14.25" x14ac:dyDescent="0.2">
      <c r="B3" s="369" t="s">
        <v>149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63"/>
      <c r="AA3" s="63"/>
      <c r="AB3" s="63"/>
      <c r="AC3" s="63"/>
      <c r="AD3" s="63"/>
      <c r="AE3" s="63"/>
      <c r="AF3" s="63"/>
      <c r="AG3" s="63"/>
      <c r="AH3" s="63"/>
    </row>
    <row r="4" spans="1:771" ht="15" customHeight="1" x14ac:dyDescent="0.25">
      <c r="A4" s="15"/>
    </row>
    <row r="5" spans="1:771" s="56" customFormat="1" ht="36" customHeight="1" x14ac:dyDescent="0.25">
      <c r="A5" s="353" t="s">
        <v>23</v>
      </c>
      <c r="B5" s="331" t="s">
        <v>34</v>
      </c>
      <c r="C5" s="377" t="s">
        <v>146</v>
      </c>
      <c r="D5" s="378"/>
      <c r="E5" s="330" t="s">
        <v>112</v>
      </c>
      <c r="F5" s="330"/>
      <c r="G5" s="330"/>
      <c r="H5" s="330"/>
      <c r="I5" s="330"/>
      <c r="J5" s="330"/>
      <c r="K5" s="330"/>
      <c r="L5" s="330"/>
      <c r="M5" s="330"/>
      <c r="N5" s="330"/>
      <c r="O5" s="370" t="s">
        <v>124</v>
      </c>
      <c r="P5" s="371"/>
      <c r="Q5" s="371"/>
      <c r="R5" s="371"/>
      <c r="S5" s="371"/>
      <c r="T5" s="371"/>
      <c r="U5" s="371"/>
      <c r="V5" s="371"/>
      <c r="W5" s="371"/>
      <c r="X5" s="372"/>
      <c r="Y5" s="374" t="s">
        <v>125</v>
      </c>
      <c r="Z5" s="374"/>
      <c r="AA5" s="374"/>
      <c r="AB5" s="374"/>
      <c r="AC5" s="374"/>
      <c r="AD5" s="374"/>
      <c r="AE5" s="374"/>
      <c r="AF5" s="374"/>
      <c r="AG5" s="374"/>
      <c r="AH5" s="374"/>
    </row>
    <row r="6" spans="1:771" s="56" customFormat="1" ht="24" customHeight="1" x14ac:dyDescent="0.25">
      <c r="A6" s="354"/>
      <c r="B6" s="352"/>
      <c r="C6" s="355"/>
      <c r="D6" s="356"/>
      <c r="E6" s="373" t="s">
        <v>118</v>
      </c>
      <c r="F6" s="373"/>
      <c r="G6" s="330" t="s">
        <v>36</v>
      </c>
      <c r="H6" s="330"/>
      <c r="I6" s="330"/>
      <c r="J6" s="330"/>
      <c r="K6" s="330"/>
      <c r="L6" s="330"/>
      <c r="M6" s="330"/>
      <c r="N6" s="330"/>
      <c r="O6" s="373" t="s">
        <v>118</v>
      </c>
      <c r="P6" s="373"/>
      <c r="Q6" s="330" t="s">
        <v>36</v>
      </c>
      <c r="R6" s="330"/>
      <c r="S6" s="330"/>
      <c r="T6" s="330"/>
      <c r="U6" s="330"/>
      <c r="V6" s="330"/>
      <c r="W6" s="330"/>
      <c r="X6" s="330"/>
      <c r="Y6" s="373" t="s">
        <v>118</v>
      </c>
      <c r="Z6" s="373"/>
      <c r="AA6" s="330" t="s">
        <v>36</v>
      </c>
      <c r="AB6" s="330"/>
      <c r="AC6" s="330"/>
      <c r="AD6" s="330"/>
      <c r="AE6" s="330"/>
      <c r="AF6" s="330"/>
      <c r="AG6" s="330"/>
      <c r="AH6" s="330"/>
    </row>
    <row r="7" spans="1:771" s="56" customFormat="1" ht="26.25" customHeight="1" x14ac:dyDescent="0.25">
      <c r="A7" s="354"/>
      <c r="B7" s="352"/>
      <c r="C7" s="355"/>
      <c r="D7" s="356"/>
      <c r="E7" s="373"/>
      <c r="F7" s="373"/>
      <c r="G7" s="330" t="s">
        <v>110</v>
      </c>
      <c r="H7" s="330"/>
      <c r="I7" s="330"/>
      <c r="J7" s="330"/>
      <c r="K7" s="330" t="s">
        <v>111</v>
      </c>
      <c r="L7" s="330"/>
      <c r="M7" s="330"/>
      <c r="N7" s="330"/>
      <c r="O7" s="373"/>
      <c r="P7" s="373"/>
      <c r="Q7" s="330" t="s">
        <v>110</v>
      </c>
      <c r="R7" s="330"/>
      <c r="S7" s="330"/>
      <c r="T7" s="330"/>
      <c r="U7" s="330" t="s">
        <v>111</v>
      </c>
      <c r="V7" s="330"/>
      <c r="W7" s="330"/>
      <c r="X7" s="330"/>
      <c r="Y7" s="373"/>
      <c r="Z7" s="373"/>
      <c r="AA7" s="330" t="s">
        <v>110</v>
      </c>
      <c r="AB7" s="330"/>
      <c r="AC7" s="330"/>
      <c r="AD7" s="330"/>
      <c r="AE7" s="330" t="s">
        <v>111</v>
      </c>
      <c r="AF7" s="330"/>
      <c r="AG7" s="330"/>
      <c r="AH7" s="330"/>
    </row>
    <row r="8" spans="1:771" s="65" customFormat="1" ht="51.75" customHeight="1" x14ac:dyDescent="0.25">
      <c r="A8" s="354"/>
      <c r="B8" s="352"/>
      <c r="C8" s="355"/>
      <c r="D8" s="356"/>
      <c r="E8" s="373"/>
      <c r="F8" s="373"/>
      <c r="G8" s="367" t="s">
        <v>162</v>
      </c>
      <c r="H8" s="367"/>
      <c r="I8" s="367" t="s">
        <v>120</v>
      </c>
      <c r="J8" s="367"/>
      <c r="K8" s="367" t="s">
        <v>119</v>
      </c>
      <c r="L8" s="367"/>
      <c r="M8" s="367" t="s">
        <v>120</v>
      </c>
      <c r="N8" s="367"/>
      <c r="O8" s="373"/>
      <c r="P8" s="373"/>
      <c r="Q8" s="367" t="s">
        <v>121</v>
      </c>
      <c r="R8" s="367"/>
      <c r="S8" s="367" t="s">
        <v>122</v>
      </c>
      <c r="T8" s="367"/>
      <c r="U8" s="367" t="s">
        <v>121</v>
      </c>
      <c r="V8" s="367"/>
      <c r="W8" s="367" t="s">
        <v>123</v>
      </c>
      <c r="X8" s="367"/>
      <c r="Y8" s="373"/>
      <c r="Z8" s="373"/>
      <c r="AA8" s="367" t="s">
        <v>121</v>
      </c>
      <c r="AB8" s="367"/>
      <c r="AC8" s="367" t="s">
        <v>122</v>
      </c>
      <c r="AD8" s="367"/>
      <c r="AE8" s="367" t="s">
        <v>121</v>
      </c>
      <c r="AF8" s="367"/>
      <c r="AG8" s="367" t="s">
        <v>123</v>
      </c>
      <c r="AH8" s="367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  <c r="KO8" s="64"/>
      <c r="KP8" s="64"/>
      <c r="KQ8" s="64"/>
      <c r="KR8" s="64"/>
      <c r="KS8" s="64"/>
      <c r="KT8" s="64"/>
      <c r="KU8" s="64"/>
      <c r="KV8" s="64"/>
      <c r="KW8" s="64"/>
      <c r="KX8" s="64"/>
      <c r="KY8" s="64"/>
      <c r="KZ8" s="64"/>
      <c r="LA8" s="64"/>
      <c r="LB8" s="64"/>
      <c r="LC8" s="64"/>
      <c r="LD8" s="64"/>
      <c r="LE8" s="64"/>
      <c r="LF8" s="64"/>
      <c r="LG8" s="64"/>
      <c r="LH8" s="64"/>
      <c r="LI8" s="64"/>
      <c r="LJ8" s="64"/>
      <c r="LK8" s="64"/>
      <c r="LL8" s="64"/>
      <c r="LM8" s="64"/>
      <c r="LN8" s="64"/>
      <c r="LO8" s="64"/>
      <c r="LP8" s="64"/>
      <c r="LQ8" s="64"/>
      <c r="LR8" s="64"/>
      <c r="LS8" s="64"/>
      <c r="LT8" s="64"/>
      <c r="LU8" s="64"/>
      <c r="LV8" s="64"/>
      <c r="LW8" s="64"/>
      <c r="LX8" s="64"/>
      <c r="LY8" s="64"/>
      <c r="LZ8" s="64"/>
      <c r="MA8" s="64"/>
      <c r="MB8" s="64"/>
      <c r="MC8" s="64"/>
      <c r="MD8" s="64"/>
      <c r="ME8" s="64"/>
      <c r="MF8" s="64"/>
      <c r="MG8" s="64"/>
      <c r="MH8" s="64"/>
      <c r="MI8" s="64"/>
      <c r="MJ8" s="64"/>
      <c r="MK8" s="64"/>
      <c r="ML8" s="64"/>
      <c r="MM8" s="64"/>
      <c r="MN8" s="64"/>
      <c r="MO8" s="64"/>
      <c r="MP8" s="64"/>
      <c r="MQ8" s="64"/>
      <c r="MR8" s="64"/>
      <c r="MS8" s="64"/>
      <c r="MT8" s="64"/>
      <c r="MU8" s="64"/>
      <c r="MV8" s="64"/>
      <c r="MW8" s="64"/>
      <c r="MX8" s="64"/>
      <c r="MY8" s="64"/>
      <c r="MZ8" s="64"/>
      <c r="NA8" s="64"/>
      <c r="NB8" s="64"/>
      <c r="NC8" s="64"/>
      <c r="ND8" s="64"/>
      <c r="NE8" s="64"/>
      <c r="NF8" s="64"/>
      <c r="NG8" s="64"/>
      <c r="NH8" s="64"/>
      <c r="NI8" s="64"/>
      <c r="NJ8" s="64"/>
      <c r="NK8" s="64"/>
      <c r="NL8" s="64"/>
      <c r="NM8" s="64"/>
      <c r="NN8" s="64"/>
      <c r="NO8" s="64"/>
      <c r="NP8" s="64"/>
      <c r="NQ8" s="64"/>
      <c r="NR8" s="64"/>
      <c r="NS8" s="64"/>
      <c r="NT8" s="64"/>
      <c r="NU8" s="64"/>
      <c r="NV8" s="64"/>
      <c r="NW8" s="64"/>
      <c r="NX8" s="64"/>
      <c r="NY8" s="64"/>
      <c r="NZ8" s="64"/>
      <c r="OA8" s="64"/>
      <c r="OB8" s="64"/>
      <c r="OC8" s="64"/>
      <c r="OD8" s="64"/>
      <c r="OE8" s="64"/>
      <c r="OF8" s="64"/>
      <c r="OG8" s="64"/>
      <c r="OH8" s="64"/>
      <c r="OI8" s="64"/>
      <c r="OJ8" s="64"/>
      <c r="OK8" s="64"/>
      <c r="OL8" s="64"/>
      <c r="OM8" s="64"/>
      <c r="ON8" s="64"/>
      <c r="OO8" s="64"/>
      <c r="OP8" s="64"/>
      <c r="OQ8" s="64"/>
      <c r="OR8" s="64"/>
      <c r="OS8" s="64"/>
      <c r="OT8" s="64"/>
      <c r="OU8" s="64"/>
      <c r="OV8" s="64"/>
      <c r="OW8" s="64"/>
      <c r="OX8" s="64"/>
      <c r="OY8" s="64"/>
      <c r="OZ8" s="64"/>
      <c r="PA8" s="64"/>
      <c r="PB8" s="64"/>
      <c r="PC8" s="64"/>
      <c r="PD8" s="64"/>
      <c r="PE8" s="64"/>
      <c r="PF8" s="64"/>
      <c r="PG8" s="64"/>
      <c r="PH8" s="64"/>
      <c r="PI8" s="64"/>
      <c r="PJ8" s="64"/>
      <c r="PK8" s="64"/>
      <c r="PL8" s="64"/>
      <c r="PM8" s="64"/>
      <c r="PN8" s="64"/>
      <c r="PO8" s="64"/>
      <c r="PP8" s="64"/>
      <c r="PQ8" s="64"/>
      <c r="PR8" s="64"/>
      <c r="PS8" s="64"/>
      <c r="PT8" s="64"/>
      <c r="PU8" s="64"/>
      <c r="PV8" s="64"/>
      <c r="PW8" s="64"/>
      <c r="PX8" s="64"/>
      <c r="PY8" s="64"/>
      <c r="PZ8" s="64"/>
      <c r="QA8" s="64"/>
      <c r="QB8" s="64"/>
      <c r="QC8" s="64"/>
      <c r="QD8" s="64"/>
      <c r="QE8" s="64"/>
      <c r="QF8" s="64"/>
      <c r="QG8" s="64"/>
      <c r="QH8" s="64"/>
      <c r="QI8" s="64"/>
      <c r="QJ8" s="64"/>
      <c r="QK8" s="64"/>
      <c r="QL8" s="64"/>
      <c r="QM8" s="64"/>
      <c r="QN8" s="64"/>
      <c r="QO8" s="64"/>
      <c r="QP8" s="64"/>
      <c r="QQ8" s="64"/>
      <c r="QR8" s="64"/>
      <c r="QS8" s="64"/>
      <c r="QT8" s="64"/>
      <c r="QU8" s="64"/>
      <c r="QV8" s="64"/>
      <c r="QW8" s="64"/>
      <c r="QX8" s="64"/>
      <c r="QY8" s="64"/>
      <c r="QZ8" s="64"/>
      <c r="RA8" s="64"/>
      <c r="RB8" s="64"/>
      <c r="RC8" s="64"/>
      <c r="RD8" s="64"/>
      <c r="RE8" s="64"/>
      <c r="RF8" s="64"/>
      <c r="RG8" s="64"/>
      <c r="RH8" s="64"/>
      <c r="RI8" s="64"/>
      <c r="RJ8" s="64"/>
      <c r="RK8" s="64"/>
      <c r="RL8" s="64"/>
      <c r="RM8" s="64"/>
      <c r="RN8" s="64"/>
      <c r="RO8" s="64"/>
      <c r="RP8" s="64"/>
      <c r="RQ8" s="64"/>
      <c r="RR8" s="64"/>
      <c r="RS8" s="64"/>
      <c r="RT8" s="64"/>
      <c r="RU8" s="64"/>
      <c r="RV8" s="64"/>
      <c r="RW8" s="64"/>
      <c r="RX8" s="64"/>
      <c r="RY8" s="64"/>
      <c r="RZ8" s="64"/>
      <c r="SA8" s="64"/>
      <c r="SB8" s="64"/>
      <c r="SC8" s="64"/>
      <c r="SD8" s="64"/>
      <c r="SE8" s="64"/>
      <c r="SF8" s="64"/>
      <c r="SG8" s="64"/>
      <c r="SH8" s="64"/>
      <c r="SI8" s="64"/>
      <c r="SJ8" s="64"/>
      <c r="SK8" s="64"/>
      <c r="SL8" s="64"/>
      <c r="SM8" s="64"/>
      <c r="SN8" s="64"/>
      <c r="SO8" s="64"/>
      <c r="SP8" s="64"/>
      <c r="SQ8" s="64"/>
      <c r="SR8" s="64"/>
      <c r="SS8" s="64"/>
      <c r="ST8" s="64"/>
      <c r="SU8" s="64"/>
      <c r="SV8" s="64"/>
      <c r="SW8" s="64"/>
      <c r="SX8" s="64"/>
      <c r="SY8" s="64"/>
      <c r="SZ8" s="64"/>
      <c r="TA8" s="64"/>
      <c r="TB8" s="64"/>
      <c r="TC8" s="64"/>
      <c r="TD8" s="64"/>
      <c r="TE8" s="64"/>
      <c r="TF8" s="64"/>
      <c r="TG8" s="64"/>
      <c r="TH8" s="64"/>
      <c r="TI8" s="64"/>
      <c r="TJ8" s="64"/>
      <c r="TK8" s="64"/>
      <c r="TL8" s="64"/>
      <c r="TM8" s="64"/>
      <c r="TN8" s="64"/>
      <c r="TO8" s="64"/>
      <c r="TP8" s="64"/>
      <c r="TQ8" s="64"/>
      <c r="TR8" s="64"/>
      <c r="TS8" s="64"/>
      <c r="TT8" s="64"/>
      <c r="TU8" s="64"/>
      <c r="TV8" s="64"/>
      <c r="TW8" s="64"/>
      <c r="TX8" s="64"/>
      <c r="TY8" s="64"/>
      <c r="TZ8" s="64"/>
      <c r="UA8" s="64"/>
      <c r="UB8" s="64"/>
      <c r="UC8" s="64"/>
      <c r="UD8" s="64"/>
      <c r="UE8" s="64"/>
      <c r="UF8" s="64"/>
      <c r="UG8" s="64"/>
      <c r="UH8" s="64"/>
      <c r="UI8" s="64"/>
      <c r="UJ8" s="64"/>
      <c r="UK8" s="64"/>
      <c r="UL8" s="64"/>
      <c r="UM8" s="64"/>
      <c r="UN8" s="64"/>
      <c r="UO8" s="64"/>
      <c r="UP8" s="64"/>
      <c r="UQ8" s="64"/>
      <c r="UR8" s="64"/>
      <c r="US8" s="64"/>
      <c r="UT8" s="64"/>
      <c r="UU8" s="64"/>
      <c r="UV8" s="64"/>
      <c r="UW8" s="64"/>
      <c r="UX8" s="64"/>
      <c r="UY8" s="64"/>
      <c r="UZ8" s="64"/>
      <c r="VA8" s="64"/>
      <c r="VB8" s="64"/>
      <c r="VC8" s="64"/>
      <c r="VD8" s="64"/>
      <c r="VE8" s="64"/>
      <c r="VF8" s="64"/>
      <c r="VG8" s="64"/>
      <c r="VH8" s="64"/>
      <c r="VI8" s="64"/>
      <c r="VJ8" s="64"/>
      <c r="VK8" s="64"/>
      <c r="VL8" s="64"/>
      <c r="VM8" s="64"/>
      <c r="VN8" s="64"/>
      <c r="VO8" s="64"/>
      <c r="VP8" s="64"/>
      <c r="VQ8" s="64"/>
      <c r="VR8" s="64"/>
      <c r="VS8" s="64"/>
      <c r="VT8" s="64"/>
      <c r="VU8" s="64"/>
      <c r="VV8" s="64"/>
      <c r="VW8" s="64"/>
      <c r="VX8" s="64"/>
      <c r="VY8" s="64"/>
      <c r="VZ8" s="64"/>
      <c r="WA8" s="64"/>
      <c r="WB8" s="64"/>
      <c r="WC8" s="64"/>
      <c r="WD8" s="64"/>
      <c r="WE8" s="64"/>
      <c r="WF8" s="64"/>
      <c r="WG8" s="64"/>
      <c r="WH8" s="64"/>
      <c r="WI8" s="64"/>
      <c r="WJ8" s="64"/>
      <c r="WK8" s="64"/>
      <c r="WL8" s="64"/>
      <c r="WM8" s="64"/>
      <c r="WN8" s="64"/>
      <c r="WO8" s="64"/>
      <c r="WP8" s="64"/>
      <c r="WQ8" s="64"/>
      <c r="WR8" s="64"/>
      <c r="WS8" s="64"/>
      <c r="WT8" s="64"/>
      <c r="WU8" s="64"/>
      <c r="WV8" s="64"/>
      <c r="WW8" s="64"/>
      <c r="WX8" s="64"/>
      <c r="WY8" s="64"/>
      <c r="WZ8" s="64"/>
      <c r="XA8" s="64"/>
      <c r="XB8" s="64"/>
      <c r="XC8" s="64"/>
      <c r="XD8" s="64"/>
      <c r="XE8" s="64"/>
      <c r="XF8" s="64"/>
      <c r="XG8" s="64"/>
      <c r="XH8" s="64"/>
      <c r="XI8" s="64"/>
      <c r="XJ8" s="64"/>
      <c r="XK8" s="64"/>
      <c r="XL8" s="64"/>
      <c r="XM8" s="64"/>
      <c r="XN8" s="64"/>
      <c r="XO8" s="64"/>
      <c r="XP8" s="64"/>
      <c r="XQ8" s="64"/>
      <c r="XR8" s="64"/>
      <c r="XS8" s="64"/>
      <c r="XT8" s="64"/>
      <c r="XU8" s="64"/>
      <c r="XV8" s="64"/>
      <c r="XW8" s="64"/>
      <c r="XX8" s="64"/>
      <c r="XY8" s="64"/>
      <c r="XZ8" s="64"/>
      <c r="YA8" s="64"/>
      <c r="YB8" s="64"/>
      <c r="YC8" s="64"/>
      <c r="YD8" s="64"/>
      <c r="YE8" s="64"/>
      <c r="YF8" s="64"/>
      <c r="YG8" s="64"/>
      <c r="YH8" s="64"/>
      <c r="YI8" s="64"/>
      <c r="YJ8" s="64"/>
      <c r="YK8" s="64"/>
      <c r="YL8" s="64"/>
      <c r="YM8" s="64"/>
      <c r="YN8" s="64"/>
      <c r="YO8" s="64"/>
      <c r="YP8" s="64"/>
      <c r="YQ8" s="64"/>
      <c r="YR8" s="64"/>
      <c r="YS8" s="64"/>
      <c r="YT8" s="64"/>
      <c r="YU8" s="64"/>
      <c r="YV8" s="64"/>
      <c r="YW8" s="64"/>
      <c r="YX8" s="64"/>
      <c r="YY8" s="64"/>
      <c r="YZ8" s="64"/>
      <c r="ZA8" s="64"/>
      <c r="ZB8" s="64"/>
      <c r="ZC8" s="64"/>
      <c r="ZD8" s="64"/>
      <c r="ZE8" s="64"/>
      <c r="ZF8" s="64"/>
      <c r="ZG8" s="64"/>
      <c r="ZH8" s="64"/>
      <c r="ZI8" s="64"/>
      <c r="ZJ8" s="64"/>
      <c r="ZK8" s="64"/>
      <c r="ZL8" s="64"/>
      <c r="ZM8" s="64"/>
      <c r="ZN8" s="64"/>
      <c r="ZO8" s="64"/>
      <c r="ZP8" s="64"/>
      <c r="ZQ8" s="64"/>
      <c r="ZR8" s="64"/>
      <c r="ZS8" s="64"/>
      <c r="ZT8" s="64"/>
      <c r="ZU8" s="64"/>
      <c r="ZV8" s="64"/>
      <c r="ZW8" s="64"/>
      <c r="ZX8" s="64"/>
      <c r="ZY8" s="64"/>
      <c r="ZZ8" s="64"/>
      <c r="AAA8" s="64"/>
      <c r="AAB8" s="64"/>
      <c r="AAC8" s="64"/>
      <c r="AAD8" s="64"/>
      <c r="AAE8" s="64"/>
      <c r="AAF8" s="64"/>
      <c r="AAG8" s="64"/>
      <c r="AAH8" s="64"/>
      <c r="AAI8" s="64"/>
      <c r="AAJ8" s="64"/>
      <c r="AAK8" s="64"/>
      <c r="AAL8" s="64"/>
      <c r="AAM8" s="64"/>
      <c r="AAN8" s="64"/>
      <c r="AAO8" s="64"/>
      <c r="AAP8" s="64"/>
      <c r="AAQ8" s="64"/>
      <c r="AAR8" s="64"/>
      <c r="AAS8" s="64"/>
      <c r="AAT8" s="64"/>
      <c r="AAU8" s="64"/>
      <c r="AAV8" s="64"/>
      <c r="AAW8" s="64"/>
      <c r="AAX8" s="64"/>
      <c r="AAY8" s="64"/>
      <c r="AAZ8" s="64"/>
      <c r="ABA8" s="64"/>
      <c r="ABB8" s="64"/>
      <c r="ABC8" s="64"/>
      <c r="ABD8" s="64"/>
      <c r="ABE8" s="64"/>
      <c r="ABF8" s="64"/>
      <c r="ABG8" s="64"/>
      <c r="ABH8" s="64"/>
      <c r="ABI8" s="64"/>
      <c r="ABJ8" s="64"/>
      <c r="ABK8" s="64"/>
      <c r="ABL8" s="64"/>
      <c r="ABM8" s="64"/>
      <c r="ABN8" s="64"/>
      <c r="ABO8" s="64"/>
      <c r="ABP8" s="64"/>
      <c r="ABQ8" s="64"/>
      <c r="ABR8" s="64"/>
      <c r="ABS8" s="64"/>
      <c r="ABT8" s="64"/>
      <c r="ABU8" s="64"/>
      <c r="ABV8" s="64"/>
      <c r="ABW8" s="64"/>
      <c r="ABX8" s="64"/>
      <c r="ABY8" s="64"/>
      <c r="ABZ8" s="64"/>
      <c r="ACA8" s="64"/>
      <c r="ACB8" s="64"/>
      <c r="ACC8" s="64"/>
      <c r="ACD8" s="64"/>
      <c r="ACE8" s="64"/>
      <c r="ACF8" s="64"/>
      <c r="ACG8" s="64"/>
      <c r="ACH8" s="64"/>
      <c r="ACI8" s="64"/>
      <c r="ACJ8" s="64"/>
      <c r="ACK8" s="64"/>
      <c r="ACL8" s="64"/>
      <c r="ACM8" s="64"/>
      <c r="ACN8" s="64"/>
      <c r="ACO8" s="64"/>
      <c r="ACP8" s="64"/>
      <c r="ACQ8" s="64"/>
    </row>
    <row r="9" spans="1:771" s="65" customFormat="1" ht="56.25" customHeight="1" x14ac:dyDescent="0.25">
      <c r="A9" s="375"/>
      <c r="B9" s="376"/>
      <c r="C9" s="117" t="s">
        <v>187</v>
      </c>
      <c r="D9" s="117" t="s">
        <v>188</v>
      </c>
      <c r="E9" s="117">
        <v>2022</v>
      </c>
      <c r="F9" s="117">
        <v>2023</v>
      </c>
      <c r="G9" s="113">
        <v>2022</v>
      </c>
      <c r="H9" s="113">
        <v>2023</v>
      </c>
      <c r="I9" s="113">
        <v>2022</v>
      </c>
      <c r="J9" s="113">
        <v>2023</v>
      </c>
      <c r="K9" s="113">
        <v>2022</v>
      </c>
      <c r="L9" s="113">
        <v>2023</v>
      </c>
      <c r="M9" s="113">
        <v>2022</v>
      </c>
      <c r="N9" s="113">
        <v>2023</v>
      </c>
      <c r="O9" s="129">
        <v>2022</v>
      </c>
      <c r="P9" s="129">
        <v>2023</v>
      </c>
      <c r="Q9" s="128">
        <v>2022</v>
      </c>
      <c r="R9" s="128">
        <v>2023</v>
      </c>
      <c r="S9" s="128">
        <v>2022</v>
      </c>
      <c r="T9" s="128">
        <v>2023</v>
      </c>
      <c r="U9" s="128">
        <v>2022</v>
      </c>
      <c r="V9" s="128">
        <v>2023</v>
      </c>
      <c r="W9" s="128">
        <v>2022</v>
      </c>
      <c r="X9" s="128">
        <v>2023</v>
      </c>
      <c r="Y9" s="129">
        <v>2022</v>
      </c>
      <c r="Z9" s="129">
        <v>2023</v>
      </c>
      <c r="AA9" s="128">
        <v>2022</v>
      </c>
      <c r="AB9" s="128">
        <v>2023</v>
      </c>
      <c r="AC9" s="128">
        <v>2022</v>
      </c>
      <c r="AD9" s="128">
        <v>2023</v>
      </c>
      <c r="AE9" s="128">
        <v>2022</v>
      </c>
      <c r="AF9" s="128">
        <v>2023</v>
      </c>
      <c r="AG9" s="128">
        <v>2022</v>
      </c>
      <c r="AH9" s="128">
        <v>2023</v>
      </c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  <c r="KO9" s="64"/>
      <c r="KP9" s="64"/>
      <c r="KQ9" s="64"/>
      <c r="KR9" s="64"/>
      <c r="KS9" s="64"/>
      <c r="KT9" s="64"/>
      <c r="KU9" s="64"/>
      <c r="KV9" s="64"/>
      <c r="KW9" s="64"/>
      <c r="KX9" s="64"/>
      <c r="KY9" s="64"/>
      <c r="KZ9" s="64"/>
      <c r="LA9" s="64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4"/>
      <c r="LN9" s="64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4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4"/>
      <c r="MQ9" s="64"/>
      <c r="MR9" s="64"/>
      <c r="MS9" s="64"/>
      <c r="MT9" s="64"/>
      <c r="MU9" s="64"/>
      <c r="MV9" s="64"/>
      <c r="MW9" s="64"/>
      <c r="MX9" s="64"/>
      <c r="MY9" s="64"/>
      <c r="MZ9" s="64"/>
      <c r="NA9" s="64"/>
      <c r="NB9" s="64"/>
      <c r="NC9" s="64"/>
      <c r="ND9" s="64"/>
      <c r="NE9" s="64"/>
      <c r="NF9" s="64"/>
      <c r="NG9" s="64"/>
      <c r="NH9" s="64"/>
      <c r="NI9" s="64"/>
      <c r="NJ9" s="64"/>
      <c r="NK9" s="64"/>
      <c r="NL9" s="64"/>
      <c r="NM9" s="64"/>
      <c r="NN9" s="64"/>
      <c r="NO9" s="64"/>
      <c r="NP9" s="64"/>
      <c r="NQ9" s="64"/>
      <c r="NR9" s="64"/>
      <c r="NS9" s="64"/>
      <c r="NT9" s="64"/>
      <c r="NU9" s="64"/>
      <c r="NV9" s="64"/>
      <c r="NW9" s="64"/>
      <c r="NX9" s="64"/>
      <c r="NY9" s="64"/>
      <c r="NZ9" s="64"/>
      <c r="OA9" s="64"/>
      <c r="OB9" s="64"/>
      <c r="OC9" s="64"/>
      <c r="OD9" s="64"/>
      <c r="OE9" s="64"/>
      <c r="OF9" s="64"/>
      <c r="OG9" s="64"/>
      <c r="OH9" s="64"/>
      <c r="OI9" s="64"/>
      <c r="OJ9" s="64"/>
      <c r="OK9" s="64"/>
      <c r="OL9" s="64"/>
      <c r="OM9" s="64"/>
      <c r="ON9" s="64"/>
      <c r="OO9" s="64"/>
      <c r="OP9" s="64"/>
      <c r="OQ9" s="64"/>
      <c r="OR9" s="64"/>
      <c r="OS9" s="64"/>
      <c r="OT9" s="64"/>
      <c r="OU9" s="64"/>
      <c r="OV9" s="64"/>
      <c r="OW9" s="64"/>
      <c r="OX9" s="64"/>
      <c r="OY9" s="64"/>
      <c r="OZ9" s="64"/>
      <c r="PA9" s="64"/>
      <c r="PB9" s="64"/>
      <c r="PC9" s="64"/>
      <c r="PD9" s="64"/>
      <c r="PE9" s="64"/>
      <c r="PF9" s="64"/>
      <c r="PG9" s="64"/>
      <c r="PH9" s="64"/>
      <c r="PI9" s="64"/>
      <c r="PJ9" s="64"/>
      <c r="PK9" s="64"/>
      <c r="PL9" s="64"/>
      <c r="PM9" s="64"/>
      <c r="PN9" s="64"/>
      <c r="PO9" s="64"/>
      <c r="PP9" s="64"/>
      <c r="PQ9" s="64"/>
      <c r="PR9" s="64"/>
      <c r="PS9" s="64"/>
      <c r="PT9" s="64"/>
      <c r="PU9" s="64"/>
      <c r="PV9" s="64"/>
      <c r="PW9" s="64"/>
      <c r="PX9" s="64"/>
      <c r="PY9" s="64"/>
      <c r="PZ9" s="64"/>
      <c r="QA9" s="64"/>
      <c r="QB9" s="64"/>
      <c r="QC9" s="64"/>
      <c r="QD9" s="64"/>
      <c r="QE9" s="64"/>
      <c r="QF9" s="64"/>
      <c r="QG9" s="64"/>
      <c r="QH9" s="64"/>
      <c r="QI9" s="64"/>
      <c r="QJ9" s="64"/>
      <c r="QK9" s="64"/>
      <c r="QL9" s="64"/>
      <c r="QM9" s="64"/>
      <c r="QN9" s="64"/>
      <c r="QO9" s="64"/>
      <c r="QP9" s="64"/>
      <c r="QQ9" s="64"/>
      <c r="QR9" s="64"/>
      <c r="QS9" s="64"/>
      <c r="QT9" s="64"/>
      <c r="QU9" s="64"/>
      <c r="QV9" s="64"/>
      <c r="QW9" s="64"/>
      <c r="QX9" s="64"/>
      <c r="QY9" s="64"/>
      <c r="QZ9" s="64"/>
      <c r="RA9" s="64"/>
      <c r="RB9" s="64"/>
      <c r="RC9" s="64"/>
      <c r="RD9" s="64"/>
      <c r="RE9" s="64"/>
      <c r="RF9" s="64"/>
      <c r="RG9" s="64"/>
      <c r="RH9" s="64"/>
      <c r="RI9" s="64"/>
      <c r="RJ9" s="64"/>
      <c r="RK9" s="64"/>
      <c r="RL9" s="64"/>
      <c r="RM9" s="64"/>
      <c r="RN9" s="64"/>
      <c r="RO9" s="64"/>
      <c r="RP9" s="64"/>
      <c r="RQ9" s="64"/>
      <c r="RR9" s="64"/>
      <c r="RS9" s="64"/>
      <c r="RT9" s="64"/>
      <c r="RU9" s="64"/>
      <c r="RV9" s="64"/>
      <c r="RW9" s="64"/>
      <c r="RX9" s="64"/>
      <c r="RY9" s="64"/>
      <c r="RZ9" s="64"/>
      <c r="SA9" s="64"/>
      <c r="SB9" s="64"/>
      <c r="SC9" s="64"/>
      <c r="SD9" s="64"/>
      <c r="SE9" s="64"/>
      <c r="SF9" s="64"/>
      <c r="SG9" s="64"/>
      <c r="SH9" s="64"/>
      <c r="SI9" s="64"/>
      <c r="SJ9" s="64"/>
      <c r="SK9" s="64"/>
      <c r="SL9" s="64"/>
      <c r="SM9" s="64"/>
      <c r="SN9" s="64"/>
      <c r="SO9" s="64"/>
      <c r="SP9" s="64"/>
      <c r="SQ9" s="64"/>
      <c r="SR9" s="64"/>
      <c r="SS9" s="64"/>
      <c r="ST9" s="64"/>
      <c r="SU9" s="64"/>
      <c r="SV9" s="64"/>
      <c r="SW9" s="64"/>
      <c r="SX9" s="64"/>
      <c r="SY9" s="64"/>
      <c r="SZ9" s="64"/>
      <c r="TA9" s="64"/>
      <c r="TB9" s="64"/>
      <c r="TC9" s="64"/>
      <c r="TD9" s="64"/>
      <c r="TE9" s="64"/>
      <c r="TF9" s="64"/>
      <c r="TG9" s="64"/>
      <c r="TH9" s="64"/>
      <c r="TI9" s="64"/>
      <c r="TJ9" s="64"/>
      <c r="TK9" s="64"/>
      <c r="TL9" s="64"/>
      <c r="TM9" s="64"/>
      <c r="TN9" s="64"/>
      <c r="TO9" s="64"/>
      <c r="TP9" s="64"/>
      <c r="TQ9" s="64"/>
      <c r="TR9" s="64"/>
      <c r="TS9" s="64"/>
      <c r="TT9" s="64"/>
      <c r="TU9" s="64"/>
      <c r="TV9" s="64"/>
      <c r="TW9" s="64"/>
      <c r="TX9" s="64"/>
      <c r="TY9" s="64"/>
      <c r="TZ9" s="64"/>
      <c r="UA9" s="64"/>
      <c r="UB9" s="64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4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4"/>
      <c r="WP9" s="64"/>
      <c r="WQ9" s="64"/>
      <c r="WR9" s="64"/>
      <c r="WS9" s="64"/>
      <c r="WT9" s="64"/>
      <c r="WU9" s="64"/>
      <c r="WV9" s="64"/>
      <c r="WW9" s="64"/>
      <c r="WX9" s="64"/>
      <c r="WY9" s="64"/>
      <c r="WZ9" s="64"/>
      <c r="XA9" s="64"/>
      <c r="XB9" s="64"/>
      <c r="XC9" s="64"/>
      <c r="XD9" s="64"/>
      <c r="XE9" s="64"/>
      <c r="XF9" s="64"/>
      <c r="XG9" s="64"/>
      <c r="XH9" s="64"/>
      <c r="XI9" s="64"/>
      <c r="XJ9" s="64"/>
      <c r="XK9" s="64"/>
      <c r="XL9" s="64"/>
      <c r="XM9" s="64"/>
      <c r="XN9" s="64"/>
      <c r="XO9" s="64"/>
      <c r="XP9" s="64"/>
      <c r="XQ9" s="64"/>
      <c r="XR9" s="64"/>
      <c r="XS9" s="64"/>
      <c r="XT9" s="64"/>
      <c r="XU9" s="64"/>
      <c r="XV9" s="64"/>
      <c r="XW9" s="64"/>
      <c r="XX9" s="64"/>
      <c r="XY9" s="64"/>
      <c r="XZ9" s="64"/>
      <c r="YA9" s="64"/>
      <c r="YB9" s="64"/>
      <c r="YC9" s="64"/>
      <c r="YD9" s="64"/>
      <c r="YE9" s="64"/>
      <c r="YF9" s="64"/>
      <c r="YG9" s="64"/>
      <c r="YH9" s="64"/>
      <c r="YI9" s="64"/>
      <c r="YJ9" s="64"/>
      <c r="YK9" s="64"/>
      <c r="YL9" s="64"/>
      <c r="YM9" s="64"/>
      <c r="YN9" s="64"/>
      <c r="YO9" s="64"/>
      <c r="YP9" s="64"/>
      <c r="YQ9" s="64"/>
      <c r="YR9" s="64"/>
      <c r="YS9" s="64"/>
      <c r="YT9" s="64"/>
      <c r="YU9" s="64"/>
      <c r="YV9" s="64"/>
      <c r="YW9" s="64"/>
      <c r="YX9" s="64"/>
      <c r="YY9" s="64"/>
      <c r="YZ9" s="64"/>
      <c r="ZA9" s="64"/>
      <c r="ZB9" s="64"/>
      <c r="ZC9" s="64"/>
      <c r="ZD9" s="64"/>
      <c r="ZE9" s="64"/>
      <c r="ZF9" s="64"/>
      <c r="ZG9" s="64"/>
      <c r="ZH9" s="64"/>
      <c r="ZI9" s="64"/>
      <c r="ZJ9" s="64"/>
      <c r="ZK9" s="64"/>
      <c r="ZL9" s="64"/>
      <c r="ZM9" s="64"/>
      <c r="ZN9" s="64"/>
      <c r="ZO9" s="64"/>
      <c r="ZP9" s="64"/>
      <c r="ZQ9" s="64"/>
      <c r="ZR9" s="64"/>
      <c r="ZS9" s="64"/>
      <c r="ZT9" s="64"/>
      <c r="ZU9" s="64"/>
      <c r="ZV9" s="64"/>
      <c r="ZW9" s="64"/>
      <c r="ZX9" s="64"/>
      <c r="ZY9" s="64"/>
      <c r="ZZ9" s="64"/>
      <c r="AAA9" s="64"/>
      <c r="AAB9" s="64"/>
      <c r="AAC9" s="64"/>
      <c r="AAD9" s="64"/>
      <c r="AAE9" s="64"/>
      <c r="AAF9" s="64"/>
      <c r="AAG9" s="64"/>
      <c r="AAH9" s="64"/>
      <c r="AAI9" s="64"/>
      <c r="AAJ9" s="64"/>
      <c r="AAK9" s="64"/>
      <c r="AAL9" s="64"/>
      <c r="AAM9" s="64"/>
      <c r="AAN9" s="64"/>
      <c r="AAO9" s="64"/>
      <c r="AAP9" s="64"/>
      <c r="AAQ9" s="64"/>
      <c r="AAR9" s="64"/>
      <c r="AAS9" s="64"/>
      <c r="AAT9" s="64"/>
      <c r="AAU9" s="64"/>
      <c r="AAV9" s="64"/>
      <c r="AAW9" s="64"/>
      <c r="AAX9" s="64"/>
      <c r="AAY9" s="64"/>
      <c r="AAZ9" s="64"/>
      <c r="ABA9" s="64"/>
      <c r="ABB9" s="64"/>
      <c r="ABC9" s="64"/>
      <c r="ABD9" s="64"/>
      <c r="ABE9" s="64"/>
      <c r="ABF9" s="64"/>
      <c r="ABG9" s="64"/>
      <c r="ABH9" s="64"/>
      <c r="ABI9" s="64"/>
      <c r="ABJ9" s="64"/>
      <c r="ABK9" s="64"/>
      <c r="ABL9" s="64"/>
      <c r="ABM9" s="64"/>
      <c r="ABN9" s="64"/>
      <c r="ABO9" s="64"/>
      <c r="ABP9" s="64"/>
      <c r="ABQ9" s="64"/>
      <c r="ABR9" s="64"/>
      <c r="ABS9" s="64"/>
      <c r="ABT9" s="64"/>
      <c r="ABU9" s="64"/>
      <c r="ABV9" s="64"/>
      <c r="ABW9" s="64"/>
      <c r="ABX9" s="64"/>
      <c r="ABY9" s="64"/>
      <c r="ABZ9" s="64"/>
      <c r="ACA9" s="64"/>
      <c r="ACB9" s="64"/>
      <c r="ACC9" s="64"/>
      <c r="ACD9" s="64"/>
      <c r="ACE9" s="64"/>
      <c r="ACF9" s="64"/>
      <c r="ACG9" s="64"/>
      <c r="ACH9" s="64"/>
      <c r="ACI9" s="64"/>
      <c r="ACJ9" s="64"/>
      <c r="ACK9" s="64"/>
      <c r="ACL9" s="64"/>
      <c r="ACM9" s="64"/>
      <c r="ACN9" s="64"/>
      <c r="ACO9" s="64"/>
      <c r="ACP9" s="64"/>
      <c r="ACQ9" s="64"/>
    </row>
    <row r="10" spans="1:771" s="124" customFormat="1" x14ac:dyDescent="0.25">
      <c r="A10" s="44">
        <v>1</v>
      </c>
      <c r="B10" s="44">
        <f>A10+1</f>
        <v>2</v>
      </c>
      <c r="C10" s="96">
        <f t="shared" ref="C10:AH10" si="0">B10+1</f>
        <v>3</v>
      </c>
      <c r="D10" s="96">
        <f t="shared" si="0"/>
        <v>4</v>
      </c>
      <c r="E10" s="96">
        <f t="shared" si="0"/>
        <v>5</v>
      </c>
      <c r="F10" s="96">
        <f t="shared" si="0"/>
        <v>6</v>
      </c>
      <c r="G10" s="44">
        <f t="shared" si="0"/>
        <v>7</v>
      </c>
      <c r="H10" s="44">
        <f t="shared" si="0"/>
        <v>8</v>
      </c>
      <c r="I10" s="44">
        <f t="shared" si="0"/>
        <v>9</v>
      </c>
      <c r="J10" s="44">
        <f t="shared" si="0"/>
        <v>10</v>
      </c>
      <c r="K10" s="44">
        <f t="shared" si="0"/>
        <v>11</v>
      </c>
      <c r="L10" s="44">
        <f t="shared" si="0"/>
        <v>12</v>
      </c>
      <c r="M10" s="44">
        <f t="shared" si="0"/>
        <v>13</v>
      </c>
      <c r="N10" s="44">
        <f t="shared" si="0"/>
        <v>14</v>
      </c>
      <c r="O10" s="96">
        <f t="shared" si="0"/>
        <v>15</v>
      </c>
      <c r="P10" s="96">
        <f t="shared" si="0"/>
        <v>16</v>
      </c>
      <c r="Q10" s="44">
        <f t="shared" si="0"/>
        <v>17</v>
      </c>
      <c r="R10" s="44">
        <f t="shared" si="0"/>
        <v>18</v>
      </c>
      <c r="S10" s="44">
        <f t="shared" si="0"/>
        <v>19</v>
      </c>
      <c r="T10" s="44">
        <f t="shared" si="0"/>
        <v>20</v>
      </c>
      <c r="U10" s="44">
        <f t="shared" si="0"/>
        <v>21</v>
      </c>
      <c r="V10" s="44">
        <f t="shared" si="0"/>
        <v>22</v>
      </c>
      <c r="W10" s="44">
        <f t="shared" si="0"/>
        <v>23</v>
      </c>
      <c r="X10" s="44">
        <f t="shared" si="0"/>
        <v>24</v>
      </c>
      <c r="Y10" s="96">
        <f t="shared" si="0"/>
        <v>25</v>
      </c>
      <c r="Z10" s="96">
        <f t="shared" si="0"/>
        <v>26</v>
      </c>
      <c r="AA10" s="44">
        <f t="shared" si="0"/>
        <v>27</v>
      </c>
      <c r="AB10" s="44">
        <f t="shared" si="0"/>
        <v>28</v>
      </c>
      <c r="AC10" s="44">
        <f t="shared" si="0"/>
        <v>29</v>
      </c>
      <c r="AD10" s="44">
        <f t="shared" si="0"/>
        <v>30</v>
      </c>
      <c r="AE10" s="44">
        <f t="shared" si="0"/>
        <v>31</v>
      </c>
      <c r="AF10" s="44">
        <f t="shared" si="0"/>
        <v>32</v>
      </c>
      <c r="AG10" s="44">
        <f t="shared" si="0"/>
        <v>33</v>
      </c>
      <c r="AH10" s="44">
        <f t="shared" si="0"/>
        <v>34</v>
      </c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  <c r="IW10" s="123"/>
      <c r="IX10" s="123"/>
      <c r="IY10" s="123"/>
      <c r="IZ10" s="123"/>
      <c r="JA10" s="123"/>
      <c r="JB10" s="123"/>
      <c r="JC10" s="123"/>
      <c r="JD10" s="123"/>
      <c r="JE10" s="123"/>
      <c r="JF10" s="123"/>
      <c r="JG10" s="123"/>
      <c r="JH10" s="123"/>
      <c r="JI10" s="123"/>
      <c r="JJ10" s="123"/>
      <c r="JK10" s="123"/>
      <c r="JL10" s="123"/>
      <c r="JM10" s="123"/>
      <c r="JN10" s="123"/>
      <c r="JO10" s="123"/>
      <c r="JP10" s="123"/>
      <c r="JQ10" s="123"/>
      <c r="JR10" s="123"/>
      <c r="JS10" s="123"/>
      <c r="JT10" s="123"/>
      <c r="JU10" s="123"/>
      <c r="JV10" s="123"/>
      <c r="JW10" s="123"/>
      <c r="JX10" s="123"/>
      <c r="JY10" s="123"/>
      <c r="JZ10" s="123"/>
      <c r="KA10" s="123"/>
      <c r="KB10" s="123"/>
      <c r="KC10" s="123"/>
      <c r="KD10" s="123"/>
      <c r="KE10" s="123"/>
      <c r="KF10" s="123"/>
      <c r="KG10" s="123"/>
      <c r="KH10" s="123"/>
      <c r="KI10" s="123"/>
      <c r="KJ10" s="123"/>
      <c r="KK10" s="123"/>
      <c r="KL10" s="123"/>
      <c r="KM10" s="123"/>
      <c r="KN10" s="123"/>
      <c r="KO10" s="123"/>
      <c r="KP10" s="123"/>
      <c r="KQ10" s="123"/>
      <c r="KR10" s="123"/>
      <c r="KS10" s="123"/>
      <c r="KT10" s="123"/>
      <c r="KU10" s="123"/>
      <c r="KV10" s="123"/>
      <c r="KW10" s="123"/>
      <c r="KX10" s="123"/>
      <c r="KY10" s="123"/>
      <c r="KZ10" s="123"/>
      <c r="LA10" s="123"/>
      <c r="LB10" s="123"/>
      <c r="LC10" s="123"/>
      <c r="LD10" s="123"/>
      <c r="LE10" s="123"/>
      <c r="LF10" s="123"/>
      <c r="LG10" s="123"/>
      <c r="LH10" s="123"/>
      <c r="LI10" s="123"/>
      <c r="LJ10" s="123"/>
      <c r="LK10" s="123"/>
      <c r="LL10" s="123"/>
      <c r="LM10" s="123"/>
      <c r="LN10" s="123"/>
      <c r="LO10" s="123"/>
      <c r="LP10" s="123"/>
      <c r="LQ10" s="123"/>
      <c r="LR10" s="123"/>
      <c r="LS10" s="123"/>
      <c r="LT10" s="123"/>
      <c r="LU10" s="123"/>
      <c r="LV10" s="123"/>
      <c r="LW10" s="123"/>
      <c r="LX10" s="123"/>
      <c r="LY10" s="123"/>
      <c r="LZ10" s="123"/>
      <c r="MA10" s="123"/>
      <c r="MB10" s="123"/>
      <c r="MC10" s="123"/>
      <c r="MD10" s="123"/>
      <c r="ME10" s="123"/>
      <c r="MF10" s="123"/>
      <c r="MG10" s="123"/>
      <c r="MH10" s="123"/>
      <c r="MI10" s="123"/>
      <c r="MJ10" s="123"/>
      <c r="MK10" s="123"/>
      <c r="ML10" s="123"/>
      <c r="MM10" s="123"/>
      <c r="MN10" s="123"/>
      <c r="MO10" s="123"/>
      <c r="MP10" s="123"/>
      <c r="MQ10" s="123"/>
      <c r="MR10" s="123"/>
      <c r="MS10" s="123"/>
      <c r="MT10" s="123"/>
      <c r="MU10" s="123"/>
      <c r="MV10" s="123"/>
      <c r="MW10" s="123"/>
      <c r="MX10" s="123"/>
      <c r="MY10" s="123"/>
      <c r="MZ10" s="123"/>
      <c r="NA10" s="123"/>
      <c r="NB10" s="123"/>
      <c r="NC10" s="123"/>
      <c r="ND10" s="123"/>
      <c r="NE10" s="123"/>
      <c r="NF10" s="123"/>
      <c r="NG10" s="123"/>
      <c r="NH10" s="123"/>
      <c r="NI10" s="123"/>
      <c r="NJ10" s="123"/>
      <c r="NK10" s="123"/>
      <c r="NL10" s="123"/>
      <c r="NM10" s="123"/>
      <c r="NN10" s="123"/>
      <c r="NO10" s="123"/>
      <c r="NP10" s="123"/>
      <c r="NQ10" s="123"/>
      <c r="NR10" s="123"/>
      <c r="NS10" s="123"/>
      <c r="NT10" s="123"/>
      <c r="NU10" s="123"/>
      <c r="NV10" s="123"/>
      <c r="NW10" s="123"/>
      <c r="NX10" s="123"/>
      <c r="NY10" s="123"/>
      <c r="NZ10" s="123"/>
      <c r="OA10" s="123"/>
      <c r="OB10" s="123"/>
      <c r="OC10" s="123"/>
      <c r="OD10" s="123"/>
      <c r="OE10" s="123"/>
      <c r="OF10" s="123"/>
      <c r="OG10" s="123"/>
      <c r="OH10" s="123"/>
      <c r="OI10" s="123"/>
      <c r="OJ10" s="123"/>
      <c r="OK10" s="123"/>
      <c r="OL10" s="123"/>
      <c r="OM10" s="123"/>
      <c r="ON10" s="123"/>
      <c r="OO10" s="123"/>
      <c r="OP10" s="123"/>
      <c r="OQ10" s="123"/>
      <c r="OR10" s="123"/>
      <c r="OS10" s="123"/>
      <c r="OT10" s="123"/>
      <c r="OU10" s="123"/>
      <c r="OV10" s="123"/>
      <c r="OW10" s="123"/>
      <c r="OX10" s="123"/>
      <c r="OY10" s="123"/>
      <c r="OZ10" s="123"/>
      <c r="PA10" s="123"/>
      <c r="PB10" s="123"/>
      <c r="PC10" s="123"/>
      <c r="PD10" s="123"/>
      <c r="PE10" s="123"/>
      <c r="PF10" s="123"/>
      <c r="PG10" s="123"/>
      <c r="PH10" s="123"/>
      <c r="PI10" s="123"/>
      <c r="PJ10" s="123"/>
      <c r="PK10" s="123"/>
      <c r="PL10" s="123"/>
      <c r="PM10" s="123"/>
      <c r="PN10" s="123"/>
      <c r="PO10" s="123"/>
      <c r="PP10" s="123"/>
      <c r="PQ10" s="123"/>
      <c r="PR10" s="123"/>
      <c r="PS10" s="123"/>
      <c r="PT10" s="123"/>
      <c r="PU10" s="123"/>
      <c r="PV10" s="123"/>
      <c r="PW10" s="123"/>
      <c r="PX10" s="123"/>
      <c r="PY10" s="123"/>
      <c r="PZ10" s="123"/>
      <c r="QA10" s="123"/>
      <c r="QB10" s="123"/>
      <c r="QC10" s="123"/>
      <c r="QD10" s="123"/>
      <c r="QE10" s="123"/>
      <c r="QF10" s="123"/>
      <c r="QG10" s="123"/>
      <c r="QH10" s="123"/>
      <c r="QI10" s="123"/>
      <c r="QJ10" s="123"/>
      <c r="QK10" s="123"/>
      <c r="QL10" s="123"/>
      <c r="QM10" s="123"/>
      <c r="QN10" s="123"/>
      <c r="QO10" s="123"/>
      <c r="QP10" s="123"/>
      <c r="QQ10" s="123"/>
      <c r="QR10" s="123"/>
      <c r="QS10" s="123"/>
      <c r="QT10" s="123"/>
      <c r="QU10" s="123"/>
      <c r="QV10" s="123"/>
      <c r="QW10" s="123"/>
      <c r="QX10" s="123"/>
      <c r="QY10" s="123"/>
      <c r="QZ10" s="123"/>
      <c r="RA10" s="123"/>
      <c r="RB10" s="123"/>
      <c r="RC10" s="123"/>
      <c r="RD10" s="123"/>
      <c r="RE10" s="123"/>
      <c r="RF10" s="123"/>
      <c r="RG10" s="123"/>
      <c r="RH10" s="123"/>
      <c r="RI10" s="123"/>
      <c r="RJ10" s="123"/>
      <c r="RK10" s="123"/>
      <c r="RL10" s="123"/>
      <c r="RM10" s="123"/>
      <c r="RN10" s="123"/>
      <c r="RO10" s="123"/>
      <c r="RP10" s="123"/>
      <c r="RQ10" s="123"/>
      <c r="RR10" s="123"/>
      <c r="RS10" s="123"/>
      <c r="RT10" s="123"/>
      <c r="RU10" s="123"/>
      <c r="RV10" s="123"/>
      <c r="RW10" s="123"/>
      <c r="RX10" s="123"/>
      <c r="RY10" s="123"/>
      <c r="RZ10" s="123"/>
      <c r="SA10" s="123"/>
      <c r="SB10" s="123"/>
      <c r="SC10" s="123"/>
      <c r="SD10" s="123"/>
      <c r="SE10" s="123"/>
      <c r="SF10" s="123"/>
      <c r="SG10" s="123"/>
      <c r="SH10" s="123"/>
      <c r="SI10" s="123"/>
      <c r="SJ10" s="123"/>
      <c r="SK10" s="123"/>
      <c r="SL10" s="123"/>
      <c r="SM10" s="123"/>
      <c r="SN10" s="123"/>
      <c r="SO10" s="123"/>
      <c r="SP10" s="123"/>
      <c r="SQ10" s="123"/>
      <c r="SR10" s="123"/>
      <c r="SS10" s="123"/>
      <c r="ST10" s="123"/>
      <c r="SU10" s="123"/>
      <c r="SV10" s="123"/>
      <c r="SW10" s="123"/>
      <c r="SX10" s="123"/>
      <c r="SY10" s="123"/>
      <c r="SZ10" s="123"/>
      <c r="TA10" s="123"/>
      <c r="TB10" s="123"/>
      <c r="TC10" s="123"/>
      <c r="TD10" s="123"/>
      <c r="TE10" s="123"/>
      <c r="TF10" s="123"/>
      <c r="TG10" s="123"/>
      <c r="TH10" s="123"/>
      <c r="TI10" s="123"/>
      <c r="TJ10" s="123"/>
      <c r="TK10" s="123"/>
      <c r="TL10" s="123"/>
      <c r="TM10" s="123"/>
      <c r="TN10" s="123"/>
      <c r="TO10" s="123"/>
      <c r="TP10" s="123"/>
      <c r="TQ10" s="123"/>
      <c r="TR10" s="123"/>
      <c r="TS10" s="123"/>
      <c r="TT10" s="123"/>
      <c r="TU10" s="123"/>
      <c r="TV10" s="123"/>
      <c r="TW10" s="123"/>
      <c r="TX10" s="123"/>
      <c r="TY10" s="123"/>
      <c r="TZ10" s="123"/>
      <c r="UA10" s="123"/>
      <c r="UB10" s="123"/>
      <c r="UC10" s="123"/>
      <c r="UD10" s="123"/>
      <c r="UE10" s="123"/>
      <c r="UF10" s="123"/>
      <c r="UG10" s="123"/>
      <c r="UH10" s="123"/>
      <c r="UI10" s="123"/>
      <c r="UJ10" s="123"/>
      <c r="UK10" s="123"/>
      <c r="UL10" s="123"/>
      <c r="UM10" s="123"/>
      <c r="UN10" s="123"/>
      <c r="UO10" s="123"/>
      <c r="UP10" s="123"/>
      <c r="UQ10" s="123"/>
      <c r="UR10" s="123"/>
      <c r="US10" s="123"/>
      <c r="UT10" s="123"/>
      <c r="UU10" s="123"/>
      <c r="UV10" s="123"/>
      <c r="UW10" s="123"/>
      <c r="UX10" s="123"/>
      <c r="UY10" s="123"/>
      <c r="UZ10" s="123"/>
      <c r="VA10" s="123"/>
      <c r="VB10" s="123"/>
      <c r="VC10" s="123"/>
      <c r="VD10" s="123"/>
      <c r="VE10" s="123"/>
      <c r="VF10" s="123"/>
      <c r="VG10" s="123"/>
      <c r="VH10" s="123"/>
      <c r="VI10" s="123"/>
      <c r="VJ10" s="123"/>
      <c r="VK10" s="123"/>
      <c r="VL10" s="123"/>
      <c r="VM10" s="123"/>
      <c r="VN10" s="123"/>
      <c r="VO10" s="123"/>
      <c r="VP10" s="123"/>
      <c r="VQ10" s="123"/>
      <c r="VR10" s="123"/>
      <c r="VS10" s="123"/>
      <c r="VT10" s="123"/>
      <c r="VU10" s="123"/>
      <c r="VV10" s="123"/>
      <c r="VW10" s="123"/>
      <c r="VX10" s="123"/>
      <c r="VY10" s="123"/>
      <c r="VZ10" s="123"/>
      <c r="WA10" s="123"/>
      <c r="WB10" s="123"/>
      <c r="WC10" s="123"/>
      <c r="WD10" s="123"/>
      <c r="WE10" s="123"/>
      <c r="WF10" s="123"/>
      <c r="WG10" s="123"/>
      <c r="WH10" s="123"/>
      <c r="WI10" s="123"/>
      <c r="WJ10" s="123"/>
      <c r="WK10" s="123"/>
      <c r="WL10" s="123"/>
      <c r="WM10" s="123"/>
      <c r="WN10" s="123"/>
      <c r="WO10" s="123"/>
      <c r="WP10" s="123"/>
      <c r="WQ10" s="123"/>
      <c r="WR10" s="123"/>
      <c r="WS10" s="123"/>
      <c r="WT10" s="123"/>
      <c r="WU10" s="123"/>
      <c r="WV10" s="123"/>
      <c r="WW10" s="123"/>
      <c r="WX10" s="123"/>
      <c r="WY10" s="123"/>
      <c r="WZ10" s="123"/>
      <c r="XA10" s="123"/>
      <c r="XB10" s="123"/>
      <c r="XC10" s="123"/>
      <c r="XD10" s="123"/>
      <c r="XE10" s="123"/>
      <c r="XF10" s="123"/>
      <c r="XG10" s="123"/>
      <c r="XH10" s="123"/>
      <c r="XI10" s="123"/>
      <c r="XJ10" s="123"/>
      <c r="XK10" s="123"/>
      <c r="XL10" s="123"/>
      <c r="XM10" s="123"/>
      <c r="XN10" s="123"/>
      <c r="XO10" s="123"/>
      <c r="XP10" s="123"/>
      <c r="XQ10" s="123"/>
      <c r="XR10" s="123"/>
      <c r="XS10" s="123"/>
      <c r="XT10" s="123"/>
      <c r="XU10" s="123"/>
      <c r="XV10" s="123"/>
      <c r="XW10" s="123"/>
      <c r="XX10" s="123"/>
      <c r="XY10" s="123"/>
      <c r="XZ10" s="123"/>
      <c r="YA10" s="123"/>
      <c r="YB10" s="123"/>
      <c r="YC10" s="123"/>
      <c r="YD10" s="123"/>
      <c r="YE10" s="123"/>
      <c r="YF10" s="123"/>
      <c r="YG10" s="123"/>
      <c r="YH10" s="123"/>
      <c r="YI10" s="123"/>
      <c r="YJ10" s="123"/>
      <c r="YK10" s="123"/>
      <c r="YL10" s="123"/>
      <c r="YM10" s="123"/>
      <c r="YN10" s="123"/>
      <c r="YO10" s="123"/>
      <c r="YP10" s="123"/>
      <c r="YQ10" s="123"/>
      <c r="YR10" s="123"/>
      <c r="YS10" s="123"/>
      <c r="YT10" s="123"/>
      <c r="YU10" s="123"/>
      <c r="YV10" s="123"/>
      <c r="YW10" s="123"/>
      <c r="YX10" s="123"/>
      <c r="YY10" s="123"/>
      <c r="YZ10" s="123"/>
      <c r="ZA10" s="123"/>
      <c r="ZB10" s="123"/>
      <c r="ZC10" s="123"/>
      <c r="ZD10" s="123"/>
      <c r="ZE10" s="123"/>
      <c r="ZF10" s="123"/>
      <c r="ZG10" s="123"/>
      <c r="ZH10" s="123"/>
      <c r="ZI10" s="123"/>
      <c r="ZJ10" s="123"/>
      <c r="ZK10" s="123"/>
      <c r="ZL10" s="123"/>
      <c r="ZM10" s="123"/>
      <c r="ZN10" s="123"/>
      <c r="ZO10" s="123"/>
      <c r="ZP10" s="123"/>
      <c r="ZQ10" s="123"/>
      <c r="ZR10" s="123"/>
      <c r="ZS10" s="123"/>
      <c r="ZT10" s="123"/>
      <c r="ZU10" s="123"/>
      <c r="ZV10" s="123"/>
      <c r="ZW10" s="123"/>
      <c r="ZX10" s="123"/>
      <c r="ZY10" s="123"/>
      <c r="ZZ10" s="123"/>
      <c r="AAA10" s="123"/>
      <c r="AAB10" s="123"/>
      <c r="AAC10" s="123"/>
      <c r="AAD10" s="123"/>
      <c r="AAE10" s="123"/>
      <c r="AAF10" s="123"/>
      <c r="AAG10" s="123"/>
      <c r="AAH10" s="123"/>
      <c r="AAI10" s="123"/>
      <c r="AAJ10" s="123"/>
      <c r="AAK10" s="123"/>
      <c r="AAL10" s="123"/>
      <c r="AAM10" s="123"/>
      <c r="AAN10" s="123"/>
      <c r="AAO10" s="123"/>
      <c r="AAP10" s="123"/>
      <c r="AAQ10" s="123"/>
      <c r="AAR10" s="123"/>
      <c r="AAS10" s="123"/>
      <c r="AAT10" s="123"/>
      <c r="AAU10" s="123"/>
      <c r="AAV10" s="123"/>
      <c r="AAW10" s="123"/>
      <c r="AAX10" s="123"/>
      <c r="AAY10" s="123"/>
      <c r="AAZ10" s="123"/>
      <c r="ABA10" s="123"/>
      <c r="ABB10" s="123"/>
      <c r="ABC10" s="123"/>
      <c r="ABD10" s="123"/>
      <c r="ABE10" s="123"/>
      <c r="ABF10" s="123"/>
      <c r="ABG10" s="123"/>
      <c r="ABH10" s="123"/>
      <c r="ABI10" s="123"/>
      <c r="ABJ10" s="123"/>
      <c r="ABK10" s="123"/>
      <c r="ABL10" s="123"/>
      <c r="ABM10" s="123"/>
      <c r="ABN10" s="123"/>
      <c r="ABO10" s="123"/>
      <c r="ABP10" s="123"/>
      <c r="ABQ10" s="123"/>
      <c r="ABR10" s="123"/>
      <c r="ABS10" s="123"/>
      <c r="ABT10" s="123"/>
      <c r="ABU10" s="123"/>
      <c r="ABV10" s="123"/>
      <c r="ABW10" s="123"/>
      <c r="ABX10" s="123"/>
      <c r="ABY10" s="123"/>
      <c r="ABZ10" s="123"/>
      <c r="ACA10" s="123"/>
      <c r="ACB10" s="123"/>
      <c r="ACC10" s="123"/>
      <c r="ACD10" s="123"/>
      <c r="ACE10" s="123"/>
      <c r="ACF10" s="123"/>
      <c r="ACG10" s="123"/>
      <c r="ACH10" s="123"/>
      <c r="ACI10" s="123"/>
      <c r="ACJ10" s="123"/>
      <c r="ACK10" s="123"/>
      <c r="ACL10" s="123"/>
      <c r="ACM10" s="123"/>
      <c r="ACN10" s="123"/>
      <c r="ACO10" s="123"/>
      <c r="ACP10" s="123"/>
      <c r="ACQ10" s="123"/>
    </row>
    <row r="11" spans="1:771" s="66" customFormat="1" ht="15.75" x14ac:dyDescent="0.25">
      <c r="A11" s="155">
        <v>1</v>
      </c>
      <c r="B11" s="206" t="s">
        <v>194</v>
      </c>
      <c r="C11" s="246">
        <f>E11+O11+Y11</f>
        <v>60179</v>
      </c>
      <c r="D11" s="246">
        <f>F11+P11+Z11</f>
        <v>60963</v>
      </c>
      <c r="E11" s="247">
        <f>G11+I11+K11+M11</f>
        <v>60012</v>
      </c>
      <c r="F11" s="247">
        <f>H11+J11+L11+N11</f>
        <v>60824</v>
      </c>
      <c r="G11" s="244">
        <v>22501</v>
      </c>
      <c r="H11" s="244">
        <v>22278</v>
      </c>
      <c r="I11" s="244">
        <v>31530</v>
      </c>
      <c r="J11" s="244">
        <v>32928</v>
      </c>
      <c r="K11" s="244">
        <v>2405</v>
      </c>
      <c r="L11" s="244">
        <v>2222</v>
      </c>
      <c r="M11" s="244">
        <v>3576</v>
      </c>
      <c r="N11" s="244">
        <v>3396</v>
      </c>
      <c r="O11" s="101">
        <f>Q11+S11+U11+W11</f>
        <v>0</v>
      </c>
      <c r="P11" s="246">
        <f>R11+T11+V11+X11</f>
        <v>0</v>
      </c>
      <c r="Q11" s="42"/>
      <c r="R11" s="42"/>
      <c r="S11" s="42"/>
      <c r="T11" s="42"/>
      <c r="U11" s="42"/>
      <c r="V11" s="42"/>
      <c r="W11" s="42"/>
      <c r="X11" s="42"/>
      <c r="Y11" s="246">
        <f>AA11+AC11+AE11+AG11</f>
        <v>167</v>
      </c>
      <c r="Z11" s="246">
        <f>AB11+AD11+AF11+AH11</f>
        <v>139</v>
      </c>
      <c r="AA11" s="42"/>
      <c r="AB11" s="42"/>
      <c r="AC11" s="42">
        <v>146</v>
      </c>
      <c r="AD11" s="42">
        <v>115</v>
      </c>
      <c r="AE11" s="42"/>
      <c r="AF11" s="42"/>
      <c r="AG11" s="42">
        <v>21</v>
      </c>
      <c r="AH11" s="42">
        <v>24</v>
      </c>
    </row>
    <row r="12" spans="1:771" ht="30" x14ac:dyDescent="0.25">
      <c r="A12" s="40">
        <f>A11+1</f>
        <v>2</v>
      </c>
      <c r="B12" s="204" t="s">
        <v>196</v>
      </c>
      <c r="C12" s="301">
        <f t="shared" ref="C12:C57" si="1">E12+O12+Y12</f>
        <v>154022</v>
      </c>
      <c r="D12" s="140">
        <f t="shared" ref="D12:D14" si="2">F12+P12+Z12</f>
        <v>163483</v>
      </c>
      <c r="E12" s="141">
        <f t="shared" ref="E12:F13" si="3">G12+I12+K12+M12</f>
        <v>152776</v>
      </c>
      <c r="F12" s="141">
        <f t="shared" si="3"/>
        <v>162704</v>
      </c>
      <c r="G12" s="137">
        <v>83774</v>
      </c>
      <c r="H12" s="137">
        <v>83949</v>
      </c>
      <c r="I12" s="137">
        <v>49342</v>
      </c>
      <c r="J12" s="137">
        <v>60190</v>
      </c>
      <c r="K12" s="137">
        <v>9863</v>
      </c>
      <c r="L12" s="137">
        <v>9373</v>
      </c>
      <c r="M12" s="137">
        <v>9797</v>
      </c>
      <c r="N12" s="137">
        <v>9192</v>
      </c>
      <c r="O12" s="101">
        <f t="shared" ref="O12:P14" si="4">Q12+S12+U12+W12</f>
        <v>0</v>
      </c>
      <c r="P12" s="140">
        <f t="shared" si="4"/>
        <v>0</v>
      </c>
      <c r="Q12" s="42"/>
      <c r="R12" s="42"/>
      <c r="S12" s="42"/>
      <c r="T12" s="42"/>
      <c r="U12" s="42"/>
      <c r="V12" s="42"/>
      <c r="W12" s="42"/>
      <c r="X12" s="42"/>
      <c r="Y12" s="140">
        <f t="shared" ref="Y12:Z14" si="5">AA12+AC12+AE12+AG12</f>
        <v>1246</v>
      </c>
      <c r="Z12" s="140">
        <f t="shared" si="5"/>
        <v>779</v>
      </c>
      <c r="AA12" s="42"/>
      <c r="AB12" s="42"/>
      <c r="AC12" s="42">
        <v>1133</v>
      </c>
      <c r="AD12" s="42">
        <v>700</v>
      </c>
      <c r="AE12" s="42"/>
      <c r="AF12" s="42"/>
      <c r="AG12" s="42">
        <v>113</v>
      </c>
      <c r="AH12" s="42">
        <v>79</v>
      </c>
    </row>
    <row r="13" spans="1:771" ht="30" x14ac:dyDescent="0.25">
      <c r="A13" s="40">
        <f t="shared" ref="A13:A23" si="6">A12+1</f>
        <v>3</v>
      </c>
      <c r="B13" s="179" t="s">
        <v>197</v>
      </c>
      <c r="C13" s="301">
        <f t="shared" si="1"/>
        <v>86464</v>
      </c>
      <c r="D13" s="173">
        <f t="shared" si="2"/>
        <v>93848</v>
      </c>
      <c r="E13" s="174">
        <f t="shared" si="3"/>
        <v>82993</v>
      </c>
      <c r="F13" s="174">
        <f t="shared" si="3"/>
        <v>89071</v>
      </c>
      <c r="G13" s="171"/>
      <c r="H13" s="171"/>
      <c r="I13" s="171">
        <v>65792</v>
      </c>
      <c r="J13" s="171">
        <v>70778</v>
      </c>
      <c r="K13" s="171"/>
      <c r="L13" s="171"/>
      <c r="M13" s="171">
        <v>17201</v>
      </c>
      <c r="N13" s="171">
        <v>18293</v>
      </c>
      <c r="O13" s="101">
        <f t="shared" si="4"/>
        <v>0</v>
      </c>
      <c r="P13" s="173">
        <f t="shared" si="4"/>
        <v>0</v>
      </c>
      <c r="Q13" s="42"/>
      <c r="R13" s="42"/>
      <c r="S13" s="42"/>
      <c r="T13" s="42"/>
      <c r="U13" s="42"/>
      <c r="V13" s="42"/>
      <c r="W13" s="42"/>
      <c r="X13" s="42"/>
      <c r="Y13" s="173">
        <f t="shared" si="5"/>
        <v>3471</v>
      </c>
      <c r="Z13" s="173">
        <f t="shared" si="5"/>
        <v>4777</v>
      </c>
      <c r="AA13" s="42"/>
      <c r="AB13" s="42"/>
      <c r="AC13" s="42">
        <v>3033</v>
      </c>
      <c r="AD13" s="42">
        <v>4423</v>
      </c>
      <c r="AE13" s="42"/>
      <c r="AF13" s="42"/>
      <c r="AG13" s="42">
        <v>438</v>
      </c>
      <c r="AH13" s="42">
        <v>354</v>
      </c>
    </row>
    <row r="14" spans="1:771" ht="30" x14ac:dyDescent="0.25">
      <c r="A14" s="40">
        <f t="shared" si="6"/>
        <v>4</v>
      </c>
      <c r="B14" s="179" t="s">
        <v>198</v>
      </c>
      <c r="C14" s="301">
        <f t="shared" si="1"/>
        <v>99518</v>
      </c>
      <c r="D14" s="140">
        <f t="shared" si="2"/>
        <v>105345</v>
      </c>
      <c r="E14" s="141">
        <f>G14+I14+K14+M14</f>
        <v>97513</v>
      </c>
      <c r="F14" s="141">
        <f>N14+L14+J14+H14</f>
        <v>101134</v>
      </c>
      <c r="G14" s="137">
        <v>32252</v>
      </c>
      <c r="H14" s="137">
        <v>39757</v>
      </c>
      <c r="I14" s="137">
        <v>41831</v>
      </c>
      <c r="J14" s="137">
        <v>45302</v>
      </c>
      <c r="K14" s="137">
        <v>4228</v>
      </c>
      <c r="L14" s="137">
        <v>4280</v>
      </c>
      <c r="M14" s="137">
        <v>19202</v>
      </c>
      <c r="N14" s="137">
        <v>11795</v>
      </c>
      <c r="O14" s="101">
        <f t="shared" si="4"/>
        <v>0</v>
      </c>
      <c r="P14" s="140">
        <f t="shared" si="4"/>
        <v>0</v>
      </c>
      <c r="Q14" s="42"/>
      <c r="R14" s="42"/>
      <c r="S14" s="42"/>
      <c r="T14" s="42"/>
      <c r="U14" s="42"/>
      <c r="V14" s="42"/>
      <c r="W14" s="42"/>
      <c r="X14" s="42"/>
      <c r="Y14" s="140">
        <f t="shared" si="5"/>
        <v>2005</v>
      </c>
      <c r="Z14" s="140">
        <f t="shared" si="5"/>
        <v>4211</v>
      </c>
      <c r="AA14" s="42"/>
      <c r="AB14" s="42"/>
      <c r="AC14" s="42">
        <v>2000</v>
      </c>
      <c r="AD14" s="42">
        <v>4206</v>
      </c>
      <c r="AE14" s="42"/>
      <c r="AF14" s="42"/>
      <c r="AG14" s="42">
        <v>5</v>
      </c>
      <c r="AH14" s="42">
        <v>5</v>
      </c>
    </row>
    <row r="15" spans="1:771" ht="15.75" x14ac:dyDescent="0.25">
      <c r="A15" s="40">
        <f t="shared" si="6"/>
        <v>5</v>
      </c>
      <c r="B15" s="178" t="s">
        <v>199</v>
      </c>
      <c r="C15" s="301">
        <f t="shared" si="1"/>
        <v>48549</v>
      </c>
      <c r="D15" s="264">
        <f>F15+P15+Z15</f>
        <v>50748</v>
      </c>
      <c r="E15" s="265">
        <f>G15+I15+K15+M15</f>
        <v>47366</v>
      </c>
      <c r="F15" s="265">
        <f>H15+J15+L15+N15</f>
        <v>49570</v>
      </c>
      <c r="G15" s="263">
        <v>41724</v>
      </c>
      <c r="H15" s="263">
        <v>43247</v>
      </c>
      <c r="I15" s="263"/>
      <c r="J15" s="263"/>
      <c r="K15" s="263">
        <v>5642</v>
      </c>
      <c r="L15" s="263">
        <v>6323</v>
      </c>
      <c r="M15" s="263"/>
      <c r="N15" s="263"/>
      <c r="O15" s="101">
        <f>Q15+S15+U15+W15</f>
        <v>0</v>
      </c>
      <c r="P15" s="264">
        <f>R15+T15+V15+X15</f>
        <v>0</v>
      </c>
      <c r="Q15" s="42"/>
      <c r="R15" s="42"/>
      <c r="S15" s="42"/>
      <c r="T15" s="42"/>
      <c r="U15" s="42"/>
      <c r="V15" s="42"/>
      <c r="W15" s="42"/>
      <c r="X15" s="42"/>
      <c r="Y15" s="264">
        <f>AA15+AC15+AE15+AG15</f>
        <v>1183</v>
      </c>
      <c r="Z15" s="264">
        <f>AB15+AD15+AF15+AH15</f>
        <v>1178</v>
      </c>
      <c r="AA15" s="42">
        <v>1090</v>
      </c>
      <c r="AB15" s="42">
        <v>1087</v>
      </c>
      <c r="AC15" s="42"/>
      <c r="AD15" s="42"/>
      <c r="AE15" s="42">
        <v>93</v>
      </c>
      <c r="AF15" s="42">
        <v>91</v>
      </c>
      <c r="AG15" s="157"/>
      <c r="AH15" s="157"/>
    </row>
    <row r="16" spans="1:771" ht="30" x14ac:dyDescent="0.25">
      <c r="A16" s="40">
        <f t="shared" si="6"/>
        <v>6</v>
      </c>
      <c r="B16" s="179" t="s">
        <v>200</v>
      </c>
      <c r="C16" s="301">
        <f t="shared" si="1"/>
        <v>151678</v>
      </c>
      <c r="D16" s="251">
        <f>F16+P16+Z16</f>
        <v>138526</v>
      </c>
      <c r="E16" s="252">
        <f>G16+I16+K16+M16</f>
        <v>135920</v>
      </c>
      <c r="F16" s="252">
        <f>H16+J16+L16+N16</f>
        <v>122657</v>
      </c>
      <c r="G16" s="253">
        <v>7606</v>
      </c>
      <c r="H16" s="253">
        <v>5835</v>
      </c>
      <c r="I16" s="253">
        <v>112795</v>
      </c>
      <c r="J16" s="253">
        <v>101798</v>
      </c>
      <c r="K16" s="253">
        <v>142</v>
      </c>
      <c r="L16" s="253">
        <v>123</v>
      </c>
      <c r="M16" s="253">
        <v>15377</v>
      </c>
      <c r="N16" s="253">
        <v>14901</v>
      </c>
      <c r="O16" s="101">
        <f t="shared" ref="O16:O17" si="7">Q16+S16+U16+W16</f>
        <v>0</v>
      </c>
      <c r="P16" s="301">
        <f t="shared" ref="P16:P17" si="8">R16+T16+V16+X16</f>
        <v>0</v>
      </c>
      <c r="Q16" s="254"/>
      <c r="R16" s="254"/>
      <c r="S16" s="254"/>
      <c r="T16" s="254"/>
      <c r="U16" s="254"/>
      <c r="V16" s="254"/>
      <c r="W16" s="254"/>
      <c r="X16" s="254"/>
      <c r="Y16" s="301">
        <f t="shared" ref="Y16:Y17" si="9">AA16+AC16+AE16+AG16</f>
        <v>15758</v>
      </c>
      <c r="Z16" s="307">
        <f>AB16+AD16+AF16+AH16</f>
        <v>15869</v>
      </c>
      <c r="AA16" s="254">
        <v>163</v>
      </c>
      <c r="AB16" s="254">
        <v>117</v>
      </c>
      <c r="AC16" s="308">
        <v>14809</v>
      </c>
      <c r="AD16" s="308">
        <v>14990</v>
      </c>
      <c r="AE16" s="254">
        <v>5</v>
      </c>
      <c r="AF16" s="254">
        <v>15</v>
      </c>
      <c r="AG16" s="254">
        <v>781</v>
      </c>
      <c r="AH16" s="254">
        <v>747</v>
      </c>
    </row>
    <row r="17" spans="1:34" ht="30" x14ac:dyDescent="0.25">
      <c r="A17" s="40">
        <f t="shared" si="6"/>
        <v>7</v>
      </c>
      <c r="B17" s="179" t="s">
        <v>201</v>
      </c>
      <c r="C17" s="301">
        <f t="shared" si="1"/>
        <v>55290</v>
      </c>
      <c r="D17" s="140">
        <f t="shared" ref="D17:D20" si="10">F17+P17+Z17</f>
        <v>54652</v>
      </c>
      <c r="E17" s="141">
        <f t="shared" ref="E17:F20" si="11">G17+I17+K17+M17</f>
        <v>55202</v>
      </c>
      <c r="F17" s="141">
        <f t="shared" si="11"/>
        <v>54505</v>
      </c>
      <c r="G17" s="137">
        <v>19063</v>
      </c>
      <c r="H17" s="137">
        <v>18884</v>
      </c>
      <c r="I17" s="137">
        <v>26168</v>
      </c>
      <c r="J17" s="137">
        <v>25317</v>
      </c>
      <c r="K17" s="137">
        <v>5460</v>
      </c>
      <c r="L17" s="137">
        <v>5499</v>
      </c>
      <c r="M17" s="137">
        <v>4511</v>
      </c>
      <c r="N17" s="137">
        <v>4805</v>
      </c>
      <c r="O17" s="101">
        <f t="shared" si="7"/>
        <v>0</v>
      </c>
      <c r="P17" s="301">
        <f t="shared" si="8"/>
        <v>0</v>
      </c>
      <c r="Q17" s="42"/>
      <c r="R17" s="42"/>
      <c r="S17" s="42"/>
      <c r="T17" s="42"/>
      <c r="U17" s="42"/>
      <c r="V17" s="42"/>
      <c r="W17" s="42"/>
      <c r="X17" s="42"/>
      <c r="Y17" s="301">
        <f t="shared" si="9"/>
        <v>88</v>
      </c>
      <c r="Z17" s="301">
        <f t="shared" ref="Z17" si="12">AB17+AD17+AF17+AH17</f>
        <v>147</v>
      </c>
      <c r="AA17" s="42"/>
      <c r="AB17" s="42"/>
      <c r="AC17" s="42">
        <v>69</v>
      </c>
      <c r="AD17" s="42">
        <v>126</v>
      </c>
      <c r="AE17" s="42"/>
      <c r="AF17" s="42"/>
      <c r="AG17" s="42">
        <v>19</v>
      </c>
      <c r="AH17" s="42">
        <v>21</v>
      </c>
    </row>
    <row r="18" spans="1:34" ht="30" x14ac:dyDescent="0.25">
      <c r="A18" s="40">
        <f t="shared" si="6"/>
        <v>8</v>
      </c>
      <c r="B18" s="179" t="s">
        <v>202</v>
      </c>
      <c r="C18" s="301">
        <f t="shared" si="1"/>
        <v>26601</v>
      </c>
      <c r="D18" s="140">
        <f t="shared" si="10"/>
        <v>26514</v>
      </c>
      <c r="E18" s="141">
        <f t="shared" si="11"/>
        <v>26320</v>
      </c>
      <c r="F18" s="141">
        <f t="shared" si="11"/>
        <v>26224</v>
      </c>
      <c r="G18" s="137">
        <v>9324</v>
      </c>
      <c r="H18" s="137">
        <v>9063</v>
      </c>
      <c r="I18" s="137">
        <v>11063</v>
      </c>
      <c r="J18" s="137">
        <v>11519</v>
      </c>
      <c r="K18" s="137">
        <v>2341</v>
      </c>
      <c r="L18" s="137">
        <v>2227</v>
      </c>
      <c r="M18" s="137">
        <v>3592</v>
      </c>
      <c r="N18" s="137">
        <v>3415</v>
      </c>
      <c r="O18" s="101">
        <f t="shared" ref="O18:P20" si="13">Q18+S18+U18+W18</f>
        <v>0</v>
      </c>
      <c r="P18" s="140">
        <f t="shared" si="13"/>
        <v>0</v>
      </c>
      <c r="Q18" s="42"/>
      <c r="R18" s="42"/>
      <c r="S18" s="42"/>
      <c r="T18" s="42"/>
      <c r="U18" s="42"/>
      <c r="V18" s="42"/>
      <c r="W18" s="42"/>
      <c r="X18" s="42"/>
      <c r="Y18" s="140">
        <f t="shared" ref="Y18:Z20" si="14">AA18+AC18+AE18+AG18</f>
        <v>281</v>
      </c>
      <c r="Z18" s="140">
        <f t="shared" si="14"/>
        <v>290</v>
      </c>
      <c r="AA18" s="42"/>
      <c r="AB18" s="42"/>
      <c r="AC18" s="42">
        <v>201</v>
      </c>
      <c r="AD18" s="42">
        <v>197</v>
      </c>
      <c r="AE18" s="42"/>
      <c r="AF18" s="42"/>
      <c r="AG18" s="42">
        <v>80</v>
      </c>
      <c r="AH18" s="42">
        <v>93</v>
      </c>
    </row>
    <row r="19" spans="1:34" ht="30" x14ac:dyDescent="0.25">
      <c r="A19" s="40">
        <f t="shared" si="6"/>
        <v>9</v>
      </c>
      <c r="B19" s="179" t="s">
        <v>203</v>
      </c>
      <c r="C19" s="301">
        <f t="shared" si="1"/>
        <v>44544</v>
      </c>
      <c r="D19" s="140">
        <f t="shared" si="10"/>
        <v>48654</v>
      </c>
      <c r="E19" s="141">
        <f t="shared" si="11"/>
        <v>43731</v>
      </c>
      <c r="F19" s="141">
        <f t="shared" si="11"/>
        <v>47803</v>
      </c>
      <c r="G19" s="137">
        <v>16857</v>
      </c>
      <c r="H19" s="137">
        <v>17151</v>
      </c>
      <c r="I19" s="137">
        <v>21877</v>
      </c>
      <c r="J19" s="137">
        <v>25783</v>
      </c>
      <c r="K19" s="137">
        <v>1337</v>
      </c>
      <c r="L19" s="137">
        <v>1301</v>
      </c>
      <c r="M19" s="137">
        <v>3660</v>
      </c>
      <c r="N19" s="137">
        <v>3568</v>
      </c>
      <c r="O19" s="101">
        <f t="shared" si="13"/>
        <v>0</v>
      </c>
      <c r="P19" s="140">
        <f t="shared" si="13"/>
        <v>0</v>
      </c>
      <c r="Q19" s="42"/>
      <c r="R19" s="42"/>
      <c r="S19" s="42"/>
      <c r="T19" s="42"/>
      <c r="U19" s="42"/>
      <c r="V19" s="42"/>
      <c r="W19" s="42"/>
      <c r="X19" s="42"/>
      <c r="Y19" s="140">
        <f t="shared" si="14"/>
        <v>813</v>
      </c>
      <c r="Z19" s="140">
        <f t="shared" si="14"/>
        <v>851</v>
      </c>
      <c r="AA19" s="42">
        <v>3</v>
      </c>
      <c r="AB19" s="42">
        <v>7</v>
      </c>
      <c r="AC19" s="42">
        <v>802</v>
      </c>
      <c r="AD19" s="42">
        <v>835</v>
      </c>
      <c r="AE19" s="42"/>
      <c r="AF19" s="42"/>
      <c r="AG19" s="42">
        <v>8</v>
      </c>
      <c r="AH19" s="42">
        <v>9</v>
      </c>
    </row>
    <row r="20" spans="1:34" ht="30" x14ac:dyDescent="0.25">
      <c r="A20" s="40">
        <f t="shared" si="6"/>
        <v>10</v>
      </c>
      <c r="B20" s="179" t="s">
        <v>204</v>
      </c>
      <c r="C20" s="301">
        <f t="shared" si="1"/>
        <v>44176</v>
      </c>
      <c r="D20" s="140">
        <f t="shared" si="10"/>
        <v>46866</v>
      </c>
      <c r="E20" s="141">
        <f t="shared" si="11"/>
        <v>43971</v>
      </c>
      <c r="F20" s="141">
        <f t="shared" si="11"/>
        <v>46678</v>
      </c>
      <c r="G20" s="137">
        <v>19245</v>
      </c>
      <c r="H20" s="137">
        <v>20049</v>
      </c>
      <c r="I20" s="137">
        <v>20887</v>
      </c>
      <c r="J20" s="137">
        <v>21746</v>
      </c>
      <c r="K20" s="137">
        <v>1406</v>
      </c>
      <c r="L20" s="137">
        <v>2130</v>
      </c>
      <c r="M20" s="137">
        <v>2433</v>
      </c>
      <c r="N20" s="137">
        <v>2753</v>
      </c>
      <c r="O20" s="101">
        <f t="shared" si="13"/>
        <v>0</v>
      </c>
      <c r="P20" s="140">
        <f t="shared" si="13"/>
        <v>0</v>
      </c>
      <c r="Q20" s="42"/>
      <c r="R20" s="42"/>
      <c r="S20" s="42"/>
      <c r="T20" s="42"/>
      <c r="U20" s="42"/>
      <c r="V20" s="42"/>
      <c r="W20" s="42"/>
      <c r="X20" s="42"/>
      <c r="Y20" s="140">
        <f t="shared" si="14"/>
        <v>205</v>
      </c>
      <c r="Z20" s="140">
        <f t="shared" si="14"/>
        <v>188</v>
      </c>
      <c r="AA20" s="42"/>
      <c r="AB20" s="42"/>
      <c r="AC20" s="42">
        <v>187</v>
      </c>
      <c r="AD20" s="42">
        <v>169</v>
      </c>
      <c r="AE20" s="42"/>
      <c r="AF20" s="42"/>
      <c r="AG20" s="42">
        <v>18</v>
      </c>
      <c r="AH20" s="42">
        <v>19</v>
      </c>
    </row>
    <row r="21" spans="1:34" ht="30" x14ac:dyDescent="0.25">
      <c r="A21" s="40">
        <f t="shared" si="6"/>
        <v>11</v>
      </c>
      <c r="B21" s="179" t="s">
        <v>205</v>
      </c>
      <c r="C21" s="301">
        <f t="shared" si="1"/>
        <v>29024</v>
      </c>
      <c r="D21" s="239">
        <f>F21+P21+Z21</f>
        <v>26539</v>
      </c>
      <c r="E21" s="240">
        <v>27634</v>
      </c>
      <c r="F21" s="240">
        <f>H21+J21+L21+N21</f>
        <v>24802</v>
      </c>
      <c r="G21" s="236">
        <v>13692</v>
      </c>
      <c r="H21" s="236">
        <v>11136</v>
      </c>
      <c r="I21" s="236">
        <v>10632</v>
      </c>
      <c r="J21" s="236">
        <v>10897</v>
      </c>
      <c r="K21" s="236">
        <v>1070</v>
      </c>
      <c r="L21" s="236">
        <v>866</v>
      </c>
      <c r="M21" s="236">
        <v>2240</v>
      </c>
      <c r="N21" s="236">
        <v>1903</v>
      </c>
      <c r="O21" s="101">
        <f t="shared" ref="O21:P23" si="15">Q21+S21+U21+W21</f>
        <v>0</v>
      </c>
      <c r="P21" s="239">
        <f t="shared" si="15"/>
        <v>0</v>
      </c>
      <c r="Q21" s="238"/>
      <c r="R21" s="238"/>
      <c r="S21" s="238"/>
      <c r="T21" s="238"/>
      <c r="U21" s="238"/>
      <c r="V21" s="238"/>
      <c r="W21" s="238"/>
      <c r="X21" s="238"/>
      <c r="Y21" s="239">
        <f>AA21+AC21+AE21+AG21</f>
        <v>1390</v>
      </c>
      <c r="Z21" s="239">
        <v>1737</v>
      </c>
      <c r="AA21" s="238">
        <v>20</v>
      </c>
      <c r="AB21" s="238"/>
      <c r="AC21" s="238">
        <v>1022</v>
      </c>
      <c r="AD21" s="238">
        <v>1343</v>
      </c>
      <c r="AE21" s="238">
        <v>1</v>
      </c>
      <c r="AF21" s="238"/>
      <c r="AG21" s="238">
        <v>347</v>
      </c>
      <c r="AH21" s="238">
        <v>394</v>
      </c>
    </row>
    <row r="22" spans="1:34" ht="30" x14ac:dyDescent="0.25">
      <c r="A22" s="40">
        <f t="shared" si="6"/>
        <v>12</v>
      </c>
      <c r="B22" s="179" t="s">
        <v>206</v>
      </c>
      <c r="C22" s="301">
        <f t="shared" si="1"/>
        <v>30466</v>
      </c>
      <c r="D22" s="274">
        <f>F22+P22+Z22</f>
        <v>28035</v>
      </c>
      <c r="E22" s="275">
        <f>G22+I22+K22+M22</f>
        <v>29647</v>
      </c>
      <c r="F22" s="275">
        <f>H22+J22+L22+N22</f>
        <v>27153</v>
      </c>
      <c r="G22" s="271">
        <v>11093</v>
      </c>
      <c r="H22" s="271">
        <v>10326</v>
      </c>
      <c r="I22" s="271">
        <v>13743</v>
      </c>
      <c r="J22" s="271">
        <v>12418</v>
      </c>
      <c r="K22" s="271">
        <v>1347</v>
      </c>
      <c r="L22" s="271">
        <v>1265</v>
      </c>
      <c r="M22" s="271">
        <v>3464</v>
      </c>
      <c r="N22" s="271">
        <v>3144</v>
      </c>
      <c r="O22" s="101">
        <f t="shared" si="15"/>
        <v>0</v>
      </c>
      <c r="P22" s="274">
        <f t="shared" si="15"/>
        <v>0</v>
      </c>
      <c r="Q22" s="42"/>
      <c r="R22" s="42"/>
      <c r="S22" s="42"/>
      <c r="T22" s="42"/>
      <c r="U22" s="42"/>
      <c r="V22" s="42"/>
      <c r="W22" s="42"/>
      <c r="X22" s="42"/>
      <c r="Y22" s="274">
        <f>AA22+AC22+AE22+AG22</f>
        <v>819</v>
      </c>
      <c r="Z22" s="274">
        <f>AB22+AD22+AF22+AH22</f>
        <v>882</v>
      </c>
      <c r="AA22" s="42">
        <v>1</v>
      </c>
      <c r="AB22" s="42"/>
      <c r="AC22" s="42">
        <v>742</v>
      </c>
      <c r="AD22" s="42">
        <v>871</v>
      </c>
      <c r="AE22" s="42">
        <v>1</v>
      </c>
      <c r="AF22" s="42"/>
      <c r="AG22" s="42">
        <v>75</v>
      </c>
      <c r="AH22" s="274">
        <v>11</v>
      </c>
    </row>
    <row r="23" spans="1:34" ht="30" x14ac:dyDescent="0.25">
      <c r="A23" s="40">
        <f t="shared" si="6"/>
        <v>13</v>
      </c>
      <c r="B23" s="179" t="s">
        <v>207</v>
      </c>
      <c r="C23" s="301">
        <f t="shared" si="1"/>
        <v>15644</v>
      </c>
      <c r="D23" s="140">
        <v>14295</v>
      </c>
      <c r="E23" s="141">
        <v>15638</v>
      </c>
      <c r="F23" s="141">
        <v>14289</v>
      </c>
      <c r="G23" s="137">
        <v>3302</v>
      </c>
      <c r="H23" s="137">
        <v>3628</v>
      </c>
      <c r="I23" s="137">
        <v>9773</v>
      </c>
      <c r="J23" s="137">
        <v>8256</v>
      </c>
      <c r="K23" s="137">
        <v>572</v>
      </c>
      <c r="L23" s="137">
        <v>514</v>
      </c>
      <c r="M23" s="137">
        <v>1991</v>
      </c>
      <c r="N23" s="137">
        <v>1891</v>
      </c>
      <c r="O23" s="101">
        <f t="shared" si="15"/>
        <v>0</v>
      </c>
      <c r="P23" s="140">
        <f t="shared" si="15"/>
        <v>0</v>
      </c>
      <c r="Q23" s="42"/>
      <c r="R23" s="42"/>
      <c r="S23" s="42"/>
      <c r="T23" s="42"/>
      <c r="U23" s="42"/>
      <c r="V23" s="42"/>
      <c r="W23" s="42"/>
      <c r="X23" s="42"/>
      <c r="Y23" s="140">
        <f>AA23+AC23+AE23+AG23</f>
        <v>6</v>
      </c>
      <c r="Z23" s="140">
        <v>6</v>
      </c>
      <c r="AA23" s="42"/>
      <c r="AB23" s="42"/>
      <c r="AC23" s="42">
        <v>6</v>
      </c>
      <c r="AD23" s="42"/>
      <c r="AE23" s="42"/>
      <c r="AF23" s="42"/>
      <c r="AG23" s="42"/>
      <c r="AH23" s="42">
        <v>6</v>
      </c>
    </row>
    <row r="24" spans="1:34" x14ac:dyDescent="0.25">
      <c r="A24" s="149"/>
      <c r="B24" s="148" t="s">
        <v>208</v>
      </c>
      <c r="C24" s="153">
        <f t="shared" si="1"/>
        <v>846155</v>
      </c>
      <c r="D24" s="153">
        <f t="shared" ref="D24:AH24" si="16">SUM(D11:D23)</f>
        <v>858468</v>
      </c>
      <c r="E24" s="153">
        <f t="shared" si="16"/>
        <v>818723</v>
      </c>
      <c r="F24" s="153">
        <f t="shared" si="16"/>
        <v>827414</v>
      </c>
      <c r="G24" s="153">
        <f t="shared" si="16"/>
        <v>280433</v>
      </c>
      <c r="H24" s="153">
        <f t="shared" si="16"/>
        <v>285303</v>
      </c>
      <c r="I24" s="153">
        <f t="shared" si="16"/>
        <v>415433</v>
      </c>
      <c r="J24" s="153">
        <f t="shared" si="16"/>
        <v>426932</v>
      </c>
      <c r="K24" s="153">
        <f t="shared" si="16"/>
        <v>35813</v>
      </c>
      <c r="L24" s="153">
        <f t="shared" si="16"/>
        <v>36123</v>
      </c>
      <c r="M24" s="153">
        <f t="shared" si="16"/>
        <v>87044</v>
      </c>
      <c r="N24" s="153">
        <f t="shared" si="16"/>
        <v>79056</v>
      </c>
      <c r="O24" s="153">
        <f t="shared" si="16"/>
        <v>0</v>
      </c>
      <c r="P24" s="153">
        <f t="shared" si="16"/>
        <v>0</v>
      </c>
      <c r="Q24" s="153">
        <f t="shared" si="16"/>
        <v>0</v>
      </c>
      <c r="R24" s="153">
        <f t="shared" si="16"/>
        <v>0</v>
      </c>
      <c r="S24" s="153">
        <f t="shared" si="16"/>
        <v>0</v>
      </c>
      <c r="T24" s="153">
        <f t="shared" si="16"/>
        <v>0</v>
      </c>
      <c r="U24" s="153">
        <f t="shared" si="16"/>
        <v>0</v>
      </c>
      <c r="V24" s="153">
        <f t="shared" si="16"/>
        <v>0</v>
      </c>
      <c r="W24" s="153">
        <f t="shared" si="16"/>
        <v>0</v>
      </c>
      <c r="X24" s="153">
        <f t="shared" si="16"/>
        <v>0</v>
      </c>
      <c r="Y24" s="153">
        <f t="shared" si="16"/>
        <v>27432</v>
      </c>
      <c r="Z24" s="153">
        <f t="shared" si="16"/>
        <v>31054</v>
      </c>
      <c r="AA24" s="153">
        <f t="shared" si="16"/>
        <v>1277</v>
      </c>
      <c r="AB24" s="153">
        <f t="shared" si="16"/>
        <v>1211</v>
      </c>
      <c r="AC24" s="153">
        <f t="shared" si="16"/>
        <v>24150</v>
      </c>
      <c r="AD24" s="153">
        <f t="shared" si="16"/>
        <v>27975</v>
      </c>
      <c r="AE24" s="153">
        <f t="shared" si="16"/>
        <v>100</v>
      </c>
      <c r="AF24" s="153">
        <f t="shared" si="16"/>
        <v>106</v>
      </c>
      <c r="AG24" s="153">
        <f t="shared" si="16"/>
        <v>1905</v>
      </c>
      <c r="AH24" s="153">
        <f t="shared" si="16"/>
        <v>1762</v>
      </c>
    </row>
    <row r="25" spans="1:34" ht="15.75" x14ac:dyDescent="0.25">
      <c r="A25" s="40">
        <v>14</v>
      </c>
      <c r="B25" s="178" t="s">
        <v>209</v>
      </c>
      <c r="C25" s="301">
        <f t="shared" si="1"/>
        <v>704</v>
      </c>
      <c r="D25" s="285">
        <v>620</v>
      </c>
      <c r="E25" s="286">
        <v>704</v>
      </c>
      <c r="F25" s="286">
        <f>N25+L25+J25+H25</f>
        <v>620</v>
      </c>
      <c r="G25" s="280">
        <v>176</v>
      </c>
      <c r="H25" s="280">
        <v>116</v>
      </c>
      <c r="I25" s="280">
        <v>462</v>
      </c>
      <c r="J25" s="280">
        <v>424</v>
      </c>
      <c r="K25" s="280">
        <v>13</v>
      </c>
      <c r="L25" s="280">
        <v>10</v>
      </c>
      <c r="M25" s="280">
        <v>53</v>
      </c>
      <c r="N25" s="280">
        <v>70</v>
      </c>
      <c r="O25" s="101">
        <f t="shared" ref="O25" si="17">Q25+S25+U25+W25</f>
        <v>0</v>
      </c>
      <c r="P25" s="301">
        <f t="shared" ref="P25" si="18">R25+T25+V25+X25</f>
        <v>0</v>
      </c>
      <c r="Q25" s="157"/>
      <c r="R25" s="157"/>
      <c r="S25" s="157"/>
      <c r="T25" s="157"/>
      <c r="U25" s="157"/>
      <c r="V25" s="157"/>
      <c r="W25" s="157"/>
      <c r="X25" s="157"/>
      <c r="Y25" s="301">
        <f t="shared" ref="Y25" si="19">AA25+AC25+AE25+AG25</f>
        <v>0</v>
      </c>
      <c r="Z25" s="301">
        <f t="shared" ref="Z25" si="20">AB25+AD25+AF25+AH25</f>
        <v>0</v>
      </c>
      <c r="AA25" s="157"/>
      <c r="AB25" s="157"/>
      <c r="AC25" s="157"/>
      <c r="AD25" s="157"/>
      <c r="AE25" s="157"/>
      <c r="AF25" s="157"/>
      <c r="AG25" s="157"/>
      <c r="AH25" s="157"/>
    </row>
    <row r="26" spans="1:34" ht="15.75" x14ac:dyDescent="0.25">
      <c r="A26" s="40">
        <f>A25+1</f>
        <v>15</v>
      </c>
      <c r="B26" s="179" t="s">
        <v>210</v>
      </c>
      <c r="C26" s="301">
        <f t="shared" si="1"/>
        <v>6475</v>
      </c>
      <c r="D26" s="140">
        <f t="shared" ref="D26:D29" si="21">F26+P26+Z26</f>
        <v>3899</v>
      </c>
      <c r="E26" s="141">
        <f t="shared" ref="E26:F29" si="22">G26+I26+K26+M26</f>
        <v>6465</v>
      </c>
      <c r="F26" s="141">
        <f t="shared" si="22"/>
        <v>3895</v>
      </c>
      <c r="G26" s="137">
        <v>2096</v>
      </c>
      <c r="H26" s="137">
        <v>1392</v>
      </c>
      <c r="I26" s="137">
        <v>2966</v>
      </c>
      <c r="J26" s="137">
        <v>1496</v>
      </c>
      <c r="K26" s="137">
        <v>508</v>
      </c>
      <c r="L26" s="137">
        <v>523</v>
      </c>
      <c r="M26" s="137">
        <v>895</v>
      </c>
      <c r="N26" s="137">
        <v>484</v>
      </c>
      <c r="O26" s="101">
        <f t="shared" ref="O26:P29" si="23">Q26+S26+U26+W26</f>
        <v>0</v>
      </c>
      <c r="P26" s="140">
        <f t="shared" si="23"/>
        <v>0</v>
      </c>
      <c r="Q26" s="42"/>
      <c r="R26" s="42"/>
      <c r="S26" s="42"/>
      <c r="T26" s="42"/>
      <c r="U26" s="42"/>
      <c r="V26" s="42"/>
      <c r="W26" s="42"/>
      <c r="X26" s="42"/>
      <c r="Y26" s="140">
        <f t="shared" ref="Y26:Z34" si="24">AA26+AC26+AE26+AG26</f>
        <v>10</v>
      </c>
      <c r="Z26" s="140">
        <f t="shared" si="24"/>
        <v>4</v>
      </c>
      <c r="AA26" s="42"/>
      <c r="AB26" s="42"/>
      <c r="AC26" s="42">
        <v>8</v>
      </c>
      <c r="AD26" s="42">
        <v>1</v>
      </c>
      <c r="AE26" s="42"/>
      <c r="AF26" s="42"/>
      <c r="AG26" s="42">
        <v>2</v>
      </c>
      <c r="AH26" s="42">
        <v>3</v>
      </c>
    </row>
    <row r="27" spans="1:34" ht="15.75" x14ac:dyDescent="0.25">
      <c r="A27" s="40">
        <f t="shared" ref="A27:A57" si="25">A26+1</f>
        <v>16</v>
      </c>
      <c r="B27" s="178" t="s">
        <v>211</v>
      </c>
      <c r="C27" s="301">
        <f t="shared" si="1"/>
        <v>16270</v>
      </c>
      <c r="D27" s="140">
        <f t="shared" si="21"/>
        <v>23258</v>
      </c>
      <c r="E27" s="141">
        <f t="shared" si="22"/>
        <v>15893</v>
      </c>
      <c r="F27" s="141">
        <f t="shared" si="22"/>
        <v>22785</v>
      </c>
      <c r="G27" s="137">
        <v>6538</v>
      </c>
      <c r="H27" s="137">
        <v>11767</v>
      </c>
      <c r="I27" s="137">
        <v>7070</v>
      </c>
      <c r="J27" s="137">
        <v>8672</v>
      </c>
      <c r="K27" s="137">
        <v>1338</v>
      </c>
      <c r="L27" s="137">
        <v>1311</v>
      </c>
      <c r="M27" s="137">
        <v>947</v>
      </c>
      <c r="N27" s="137">
        <v>1035</v>
      </c>
      <c r="O27" s="101">
        <f t="shared" si="23"/>
        <v>0</v>
      </c>
      <c r="P27" s="140">
        <f t="shared" si="23"/>
        <v>0</v>
      </c>
      <c r="Q27" s="42"/>
      <c r="R27" s="42"/>
      <c r="S27" s="42"/>
      <c r="T27" s="42"/>
      <c r="U27" s="42"/>
      <c r="V27" s="42"/>
      <c r="W27" s="42"/>
      <c r="X27" s="42"/>
      <c r="Y27" s="140">
        <f t="shared" si="24"/>
        <v>377</v>
      </c>
      <c r="Z27" s="140">
        <f t="shared" si="24"/>
        <v>473</v>
      </c>
      <c r="AA27" s="42"/>
      <c r="AB27" s="42"/>
      <c r="AC27" s="42">
        <v>279</v>
      </c>
      <c r="AD27" s="42">
        <v>370</v>
      </c>
      <c r="AE27" s="42"/>
      <c r="AF27" s="42"/>
      <c r="AG27" s="42">
        <v>98</v>
      </c>
      <c r="AH27" s="42">
        <v>103</v>
      </c>
    </row>
    <row r="28" spans="1:34" ht="15.75" x14ac:dyDescent="0.25">
      <c r="A28" s="40">
        <f t="shared" si="25"/>
        <v>17</v>
      </c>
      <c r="B28" s="178" t="s">
        <v>212</v>
      </c>
      <c r="C28" s="301">
        <f t="shared" si="1"/>
        <v>13993</v>
      </c>
      <c r="D28" s="140">
        <f t="shared" si="21"/>
        <v>13887</v>
      </c>
      <c r="E28" s="141">
        <f t="shared" si="22"/>
        <v>13952</v>
      </c>
      <c r="F28" s="141">
        <f t="shared" si="22"/>
        <v>13853</v>
      </c>
      <c r="G28" s="137">
        <v>3030</v>
      </c>
      <c r="H28" s="137">
        <v>3116</v>
      </c>
      <c r="I28" s="137">
        <v>7495</v>
      </c>
      <c r="J28" s="137">
        <v>8144</v>
      </c>
      <c r="K28" s="137">
        <v>754</v>
      </c>
      <c r="L28" s="137">
        <v>429</v>
      </c>
      <c r="M28" s="137">
        <v>2673</v>
      </c>
      <c r="N28" s="137">
        <v>2164</v>
      </c>
      <c r="O28" s="101">
        <f t="shared" si="23"/>
        <v>0</v>
      </c>
      <c r="P28" s="140">
        <f t="shared" si="23"/>
        <v>0</v>
      </c>
      <c r="Q28" s="42"/>
      <c r="R28" s="42"/>
      <c r="S28" s="42"/>
      <c r="T28" s="42"/>
      <c r="U28" s="42"/>
      <c r="V28" s="42"/>
      <c r="W28" s="42"/>
      <c r="X28" s="42"/>
      <c r="Y28" s="140">
        <f t="shared" si="24"/>
        <v>41</v>
      </c>
      <c r="Z28" s="140">
        <f t="shared" si="24"/>
        <v>34</v>
      </c>
      <c r="AA28" s="42"/>
      <c r="AB28" s="42"/>
      <c r="AC28" s="42">
        <v>35</v>
      </c>
      <c r="AD28" s="42">
        <v>32</v>
      </c>
      <c r="AE28" s="42"/>
      <c r="AF28" s="42"/>
      <c r="AG28" s="42">
        <v>6</v>
      </c>
      <c r="AH28" s="42">
        <v>2</v>
      </c>
    </row>
    <row r="29" spans="1:34" ht="15.75" x14ac:dyDescent="0.25">
      <c r="A29" s="40">
        <f t="shared" si="25"/>
        <v>18</v>
      </c>
      <c r="B29" s="178" t="s">
        <v>213</v>
      </c>
      <c r="C29" s="301">
        <f t="shared" si="1"/>
        <v>20599</v>
      </c>
      <c r="D29" s="140">
        <f t="shared" si="21"/>
        <v>19022</v>
      </c>
      <c r="E29" s="141">
        <f t="shared" si="22"/>
        <v>20260</v>
      </c>
      <c r="F29" s="141">
        <f t="shared" si="22"/>
        <v>18673</v>
      </c>
      <c r="G29" s="137">
        <v>6439</v>
      </c>
      <c r="H29" s="137">
        <v>5621</v>
      </c>
      <c r="I29" s="137">
        <v>10278</v>
      </c>
      <c r="J29" s="137">
        <v>9727</v>
      </c>
      <c r="K29" s="137">
        <v>1581</v>
      </c>
      <c r="L29" s="137">
        <v>1356</v>
      </c>
      <c r="M29" s="137">
        <v>1962</v>
      </c>
      <c r="N29" s="137">
        <v>1969</v>
      </c>
      <c r="O29" s="101">
        <f t="shared" si="23"/>
        <v>0</v>
      </c>
      <c r="P29" s="140">
        <f t="shared" si="23"/>
        <v>0</v>
      </c>
      <c r="Q29" s="42"/>
      <c r="R29" s="42"/>
      <c r="S29" s="42"/>
      <c r="T29" s="42"/>
      <c r="U29" s="42"/>
      <c r="V29" s="42"/>
      <c r="W29" s="42"/>
      <c r="X29" s="42"/>
      <c r="Y29" s="140">
        <f t="shared" si="24"/>
        <v>339</v>
      </c>
      <c r="Z29" s="140">
        <f t="shared" si="24"/>
        <v>349</v>
      </c>
      <c r="AA29" s="42"/>
      <c r="AB29" s="42"/>
      <c r="AC29" s="42">
        <v>312</v>
      </c>
      <c r="AD29" s="42">
        <v>324</v>
      </c>
      <c r="AE29" s="42"/>
      <c r="AF29" s="42"/>
      <c r="AG29" s="42">
        <v>27</v>
      </c>
      <c r="AH29" s="42">
        <v>25</v>
      </c>
    </row>
    <row r="30" spans="1:34" ht="15.75" x14ac:dyDescent="0.25">
      <c r="A30" s="40">
        <f t="shared" si="25"/>
        <v>19</v>
      </c>
      <c r="B30" s="178" t="s">
        <v>214</v>
      </c>
      <c r="C30" s="301">
        <f t="shared" si="1"/>
        <v>20238</v>
      </c>
      <c r="D30" s="225">
        <f>F30+P30+Z30</f>
        <v>23587</v>
      </c>
      <c r="E30" s="226">
        <f>G30+I30+K30+M30</f>
        <v>16468</v>
      </c>
      <c r="F30" s="226">
        <f>H30+J30+L30+N30</f>
        <v>21704</v>
      </c>
      <c r="G30" s="223">
        <v>5416</v>
      </c>
      <c r="H30" s="223">
        <v>5468</v>
      </c>
      <c r="I30" s="223">
        <v>6688</v>
      </c>
      <c r="J30" s="223">
        <v>9788</v>
      </c>
      <c r="K30" s="223">
        <v>1890</v>
      </c>
      <c r="L30" s="223">
        <v>2158</v>
      </c>
      <c r="M30" s="223">
        <v>2474</v>
      </c>
      <c r="N30" s="223">
        <v>4290</v>
      </c>
      <c r="O30" s="101">
        <v>1012</v>
      </c>
      <c r="P30" s="225">
        <f>R30+T30+V30+X30</f>
        <v>949</v>
      </c>
      <c r="Q30" s="42"/>
      <c r="R30" s="42"/>
      <c r="S30" s="42">
        <v>593</v>
      </c>
      <c r="T30" s="42">
        <v>516</v>
      </c>
      <c r="U30" s="42"/>
      <c r="V30" s="42"/>
      <c r="W30" s="42">
        <v>419</v>
      </c>
      <c r="X30" s="42">
        <v>433</v>
      </c>
      <c r="Y30" s="301">
        <f t="shared" si="24"/>
        <v>2758</v>
      </c>
      <c r="Z30" s="301">
        <f t="shared" si="24"/>
        <v>934</v>
      </c>
      <c r="AA30" s="42">
        <v>18</v>
      </c>
      <c r="AB30" s="42">
        <v>8</v>
      </c>
      <c r="AC30" s="42">
        <v>1113</v>
      </c>
      <c r="AD30" s="42">
        <v>511</v>
      </c>
      <c r="AE30" s="42">
        <v>12</v>
      </c>
      <c r="AF30" s="42">
        <v>13</v>
      </c>
      <c r="AG30" s="42">
        <v>1615</v>
      </c>
      <c r="AH30" s="42">
        <v>402</v>
      </c>
    </row>
    <row r="31" spans="1:34" ht="15.75" x14ac:dyDescent="0.25">
      <c r="A31" s="40">
        <f t="shared" si="25"/>
        <v>20</v>
      </c>
      <c r="B31" s="178" t="s">
        <v>215</v>
      </c>
      <c r="C31" s="301">
        <f t="shared" si="1"/>
        <v>7313</v>
      </c>
      <c r="D31" s="239">
        <f>F31+P31+Z31</f>
        <v>13239</v>
      </c>
      <c r="E31" s="240">
        <f>G31+I31+K31+M31</f>
        <v>7313</v>
      </c>
      <c r="F31" s="240">
        <f>H31+J31+L31+N31</f>
        <v>13239</v>
      </c>
      <c r="G31" s="237">
        <v>1054</v>
      </c>
      <c r="H31" s="237">
        <v>1946</v>
      </c>
      <c r="I31" s="237">
        <v>4893</v>
      </c>
      <c r="J31" s="237">
        <v>8981</v>
      </c>
      <c r="K31" s="237">
        <v>336</v>
      </c>
      <c r="L31" s="237">
        <v>602</v>
      </c>
      <c r="M31" s="237">
        <v>1030</v>
      </c>
      <c r="N31" s="237">
        <v>1710</v>
      </c>
      <c r="O31" s="101">
        <f>Q31+S31+U31+W31</f>
        <v>0</v>
      </c>
      <c r="P31" s="301">
        <f>R31+T31+V31+X31</f>
        <v>0</v>
      </c>
      <c r="Q31" s="157"/>
      <c r="R31" s="157"/>
      <c r="S31" s="157"/>
      <c r="T31" s="157"/>
      <c r="U31" s="157"/>
      <c r="V31" s="157"/>
      <c r="W31" s="157"/>
      <c r="X31" s="157"/>
      <c r="Y31" s="301">
        <f t="shared" si="24"/>
        <v>0</v>
      </c>
      <c r="Z31" s="301">
        <f t="shared" si="24"/>
        <v>0</v>
      </c>
      <c r="AA31" s="157"/>
      <c r="AB31" s="157"/>
      <c r="AC31" s="157"/>
      <c r="AD31" s="157"/>
      <c r="AE31" s="157"/>
      <c r="AF31" s="157"/>
      <c r="AG31" s="157"/>
      <c r="AH31" s="157"/>
    </row>
    <row r="32" spans="1:34" ht="15.75" x14ac:dyDescent="0.25">
      <c r="A32" s="40">
        <f t="shared" si="25"/>
        <v>21</v>
      </c>
      <c r="B32" s="178" t="s">
        <v>216</v>
      </c>
      <c r="C32" s="301">
        <f t="shared" si="1"/>
        <v>30608</v>
      </c>
      <c r="D32" s="140">
        <f t="shared" ref="D32:D34" si="26">F32+P32+Z32</f>
        <v>21513</v>
      </c>
      <c r="E32" s="141">
        <f t="shared" ref="E32:F34" si="27">G32+I32+K32+M32</f>
        <v>30470</v>
      </c>
      <c r="F32" s="141">
        <f t="shared" si="27"/>
        <v>21370</v>
      </c>
      <c r="G32" s="137">
        <v>9844</v>
      </c>
      <c r="H32" s="137">
        <v>7671</v>
      </c>
      <c r="I32" s="137">
        <v>13835</v>
      </c>
      <c r="J32" s="137">
        <v>8850</v>
      </c>
      <c r="K32" s="137">
        <v>2689</v>
      </c>
      <c r="L32" s="137">
        <v>1168</v>
      </c>
      <c r="M32" s="137">
        <v>4102</v>
      </c>
      <c r="N32" s="137">
        <v>3681</v>
      </c>
      <c r="O32" s="101">
        <f>Q32+S32+U32+W32</f>
        <v>0</v>
      </c>
      <c r="P32" s="140">
        <f>R32+T32+V32+X32</f>
        <v>0</v>
      </c>
      <c r="Q32" s="42"/>
      <c r="R32" s="42"/>
      <c r="S32" s="42"/>
      <c r="T32" s="42"/>
      <c r="U32" s="42"/>
      <c r="V32" s="42"/>
      <c r="W32" s="42"/>
      <c r="X32" s="42"/>
      <c r="Y32" s="301">
        <f t="shared" si="24"/>
        <v>138</v>
      </c>
      <c r="Z32" s="301">
        <f t="shared" si="24"/>
        <v>143</v>
      </c>
      <c r="AA32" s="42"/>
      <c r="AB32" s="42"/>
      <c r="AC32" s="42">
        <v>107</v>
      </c>
      <c r="AD32" s="42">
        <v>116</v>
      </c>
      <c r="AE32" s="42"/>
      <c r="AF32" s="42"/>
      <c r="AG32" s="42">
        <v>31</v>
      </c>
      <c r="AH32" s="42">
        <v>27</v>
      </c>
    </row>
    <row r="33" spans="1:34" ht="15.75" x14ac:dyDescent="0.25">
      <c r="A33" s="40">
        <f t="shared" si="25"/>
        <v>22</v>
      </c>
      <c r="B33" s="178" t="s">
        <v>217</v>
      </c>
      <c r="C33" s="301">
        <f t="shared" si="1"/>
        <v>7857</v>
      </c>
      <c r="D33" s="140">
        <f t="shared" si="26"/>
        <v>5901</v>
      </c>
      <c r="E33" s="141">
        <f t="shared" si="27"/>
        <v>7857</v>
      </c>
      <c r="F33" s="141">
        <f t="shared" si="27"/>
        <v>5901</v>
      </c>
      <c r="G33" s="137">
        <v>2084</v>
      </c>
      <c r="H33" s="137">
        <v>1514</v>
      </c>
      <c r="I33" s="137">
        <v>4448</v>
      </c>
      <c r="J33" s="137">
        <v>3552</v>
      </c>
      <c r="K33" s="137">
        <v>354</v>
      </c>
      <c r="L33" s="137">
        <v>311</v>
      </c>
      <c r="M33" s="137">
        <v>971</v>
      </c>
      <c r="N33" s="137">
        <v>524</v>
      </c>
      <c r="O33" s="101">
        <f t="shared" ref="O33:O36" si="28">Q33+S33+U33+W33</f>
        <v>0</v>
      </c>
      <c r="P33" s="301">
        <f t="shared" ref="P33:P35" si="29">R33+T33+V33+X33</f>
        <v>0</v>
      </c>
      <c r="Q33" s="157"/>
      <c r="R33" s="157"/>
      <c r="S33" s="157"/>
      <c r="T33" s="157"/>
      <c r="U33" s="157"/>
      <c r="V33" s="157"/>
      <c r="W33" s="157"/>
      <c r="X33" s="157"/>
      <c r="Y33" s="301">
        <f t="shared" si="24"/>
        <v>0</v>
      </c>
      <c r="Z33" s="301">
        <f t="shared" si="24"/>
        <v>0</v>
      </c>
      <c r="AA33" s="157"/>
      <c r="AB33" s="157"/>
      <c r="AC33" s="157"/>
      <c r="AD33" s="157"/>
      <c r="AE33" s="157"/>
      <c r="AF33" s="157"/>
      <c r="AG33" s="157"/>
      <c r="AH33" s="157"/>
    </row>
    <row r="34" spans="1:34" ht="15.75" x14ac:dyDescent="0.25">
      <c r="A34" s="40">
        <f t="shared" si="25"/>
        <v>23</v>
      </c>
      <c r="B34" s="178" t="s">
        <v>218</v>
      </c>
      <c r="C34" s="301">
        <f t="shared" si="1"/>
        <v>14826</v>
      </c>
      <c r="D34" s="140">
        <f t="shared" si="26"/>
        <v>16438</v>
      </c>
      <c r="E34" s="141">
        <f t="shared" si="27"/>
        <v>14612</v>
      </c>
      <c r="F34" s="141">
        <f t="shared" si="27"/>
        <v>16240</v>
      </c>
      <c r="G34" s="137">
        <v>4308</v>
      </c>
      <c r="H34" s="137">
        <v>4520</v>
      </c>
      <c r="I34" s="137">
        <v>7177</v>
      </c>
      <c r="J34" s="137">
        <v>8595</v>
      </c>
      <c r="K34" s="137">
        <v>1106</v>
      </c>
      <c r="L34" s="137">
        <v>952</v>
      </c>
      <c r="M34" s="137">
        <v>2021</v>
      </c>
      <c r="N34" s="137">
        <v>2173</v>
      </c>
      <c r="O34" s="101">
        <f t="shared" si="28"/>
        <v>0</v>
      </c>
      <c r="P34" s="301">
        <f t="shared" si="29"/>
        <v>0</v>
      </c>
      <c r="Q34" s="42"/>
      <c r="R34" s="42"/>
      <c r="S34" s="42"/>
      <c r="T34" s="42"/>
      <c r="U34" s="42"/>
      <c r="V34" s="42"/>
      <c r="W34" s="42"/>
      <c r="X34" s="42"/>
      <c r="Y34" s="301">
        <f t="shared" si="24"/>
        <v>214</v>
      </c>
      <c r="Z34" s="301">
        <f t="shared" si="24"/>
        <v>198</v>
      </c>
      <c r="AA34" s="42"/>
      <c r="AB34" s="42"/>
      <c r="AC34" s="42">
        <v>214</v>
      </c>
      <c r="AD34" s="42">
        <v>198</v>
      </c>
      <c r="AE34" s="157"/>
      <c r="AF34" s="157"/>
      <c r="AG34" s="157"/>
      <c r="AH34" s="157"/>
    </row>
    <row r="35" spans="1:34" ht="15.75" x14ac:dyDescent="0.25">
      <c r="A35" s="40">
        <f t="shared" si="25"/>
        <v>24</v>
      </c>
      <c r="B35" s="179" t="s">
        <v>219</v>
      </c>
      <c r="C35" s="301">
        <f t="shared" si="1"/>
        <v>8488</v>
      </c>
      <c r="D35" s="274">
        <f>F35+P35+Z35</f>
        <v>4941</v>
      </c>
      <c r="E35" s="275">
        <f>G35+I35+K35+M35</f>
        <v>8488</v>
      </c>
      <c r="F35" s="275">
        <f>H35+J35+L35+N35</f>
        <v>4941</v>
      </c>
      <c r="G35" s="271">
        <v>2329</v>
      </c>
      <c r="H35" s="271">
        <v>1122</v>
      </c>
      <c r="I35" s="271">
        <v>5309</v>
      </c>
      <c r="J35" s="271">
        <v>2985</v>
      </c>
      <c r="K35" s="271">
        <v>242</v>
      </c>
      <c r="L35" s="271">
        <v>157</v>
      </c>
      <c r="M35" s="271">
        <v>608</v>
      </c>
      <c r="N35" s="271">
        <v>677</v>
      </c>
      <c r="O35" s="101">
        <f t="shared" si="28"/>
        <v>0</v>
      </c>
      <c r="P35" s="301">
        <f t="shared" si="29"/>
        <v>0</v>
      </c>
      <c r="Q35" s="42"/>
      <c r="R35" s="42"/>
      <c r="S35" s="42"/>
      <c r="T35" s="42"/>
      <c r="U35" s="42"/>
      <c r="V35" s="42"/>
      <c r="W35" s="42"/>
      <c r="X35" s="42"/>
      <c r="Y35" s="274">
        <f>AA35+AC35+AE35+AG35</f>
        <v>0</v>
      </c>
      <c r="Z35" s="274">
        <f>AB35+AD35+AF35+AH35</f>
        <v>0</v>
      </c>
      <c r="AA35" s="42"/>
      <c r="AB35" s="157"/>
      <c r="AC35" s="157"/>
      <c r="AD35" s="157"/>
      <c r="AE35" s="157"/>
      <c r="AF35" s="157"/>
      <c r="AG35" s="157"/>
      <c r="AH35" s="157"/>
    </row>
    <row r="36" spans="1:34" ht="15.75" x14ac:dyDescent="0.25">
      <c r="A36" s="40">
        <f t="shared" si="25"/>
        <v>25</v>
      </c>
      <c r="B36" s="178" t="s">
        <v>220</v>
      </c>
      <c r="C36" s="301">
        <f t="shared" si="1"/>
        <v>3438</v>
      </c>
      <c r="D36" s="274">
        <f>F36+P36+Z36</f>
        <v>2756</v>
      </c>
      <c r="E36" s="275">
        <f>G36+I36+K36+M36</f>
        <v>3438</v>
      </c>
      <c r="F36" s="275">
        <f>H36+J36+L36+N36</f>
        <v>2756</v>
      </c>
      <c r="G36" s="271">
        <v>726</v>
      </c>
      <c r="H36" s="271">
        <v>558</v>
      </c>
      <c r="I36" s="271">
        <v>2190</v>
      </c>
      <c r="J36" s="271">
        <v>1693</v>
      </c>
      <c r="K36" s="271">
        <v>188</v>
      </c>
      <c r="L36" s="271">
        <v>179</v>
      </c>
      <c r="M36" s="271">
        <v>334</v>
      </c>
      <c r="N36" s="271">
        <v>326</v>
      </c>
      <c r="O36" s="101">
        <f t="shared" si="28"/>
        <v>0</v>
      </c>
      <c r="P36" s="274">
        <f t="shared" ref="P36" si="30">R36+T36+V36+X36</f>
        <v>0</v>
      </c>
      <c r="Q36" s="42"/>
      <c r="R36" s="42"/>
      <c r="S36" s="42"/>
      <c r="T36" s="42"/>
      <c r="U36" s="42"/>
      <c r="V36" s="42"/>
      <c r="W36" s="42"/>
      <c r="X36" s="42"/>
      <c r="Y36" s="274">
        <f>AA36+AC36+AE36+AG36</f>
        <v>0</v>
      </c>
      <c r="Z36" s="274">
        <f>AB36+AD36+AF36+AH36</f>
        <v>0</v>
      </c>
      <c r="AA36" s="42"/>
      <c r="AB36" s="42"/>
      <c r="AC36" s="42"/>
      <c r="AD36" s="42"/>
      <c r="AE36" s="42"/>
      <c r="AF36" s="157"/>
      <c r="AG36" s="157"/>
      <c r="AH36" s="157"/>
    </row>
    <row r="37" spans="1:34" ht="15.75" x14ac:dyDescent="0.25">
      <c r="A37" s="40">
        <f t="shared" si="25"/>
        <v>26</v>
      </c>
      <c r="B37" s="178" t="s">
        <v>221</v>
      </c>
      <c r="C37" s="301">
        <f t="shared" ca="1" si="1"/>
        <v>2704</v>
      </c>
      <c r="D37" s="140">
        <v>3623</v>
      </c>
      <c r="E37" s="141">
        <f t="shared" ref="E37:F37" ca="1" si="31">C37</f>
        <v>2704</v>
      </c>
      <c r="F37" s="141">
        <f t="shared" si="31"/>
        <v>3623</v>
      </c>
      <c r="G37" s="137">
        <f>'[1]4 терапия и детство ОМС (кол-в)'!$H$11</f>
        <v>288</v>
      </c>
      <c r="H37" s="137">
        <v>570</v>
      </c>
      <c r="I37" s="137">
        <v>1964</v>
      </c>
      <c r="J37" s="137">
        <v>2344</v>
      </c>
      <c r="K37" s="137">
        <f>'[1]4 терапия и детство ОМС (кол-в)'!$L$11</f>
        <v>161</v>
      </c>
      <c r="L37" s="137">
        <v>197</v>
      </c>
      <c r="M37" s="137">
        <v>291</v>
      </c>
      <c r="N37" s="137">
        <v>512</v>
      </c>
      <c r="O37" s="101">
        <f t="shared" ref="O37:P51" si="32">Q37+S37+U37+W37</f>
        <v>0</v>
      </c>
      <c r="P37" s="140">
        <f t="shared" si="32"/>
        <v>0</v>
      </c>
      <c r="Q37" s="42"/>
      <c r="R37" s="42"/>
      <c r="S37" s="42"/>
      <c r="T37" s="42"/>
      <c r="U37" s="42"/>
      <c r="V37" s="42"/>
      <c r="W37" s="42"/>
      <c r="X37" s="42"/>
      <c r="Y37" s="140">
        <f t="shared" ref="Y37:Z42" si="33">AA37+AC37+AE37+AG37</f>
        <v>0</v>
      </c>
      <c r="Z37" s="140">
        <f t="shared" si="33"/>
        <v>0</v>
      </c>
      <c r="AA37" s="157"/>
      <c r="AB37" s="157"/>
      <c r="AC37" s="157"/>
      <c r="AD37" s="157"/>
      <c r="AE37" s="157"/>
      <c r="AF37" s="157"/>
      <c r="AG37" s="157"/>
      <c r="AH37" s="157"/>
    </row>
    <row r="38" spans="1:34" ht="30" x14ac:dyDescent="0.25">
      <c r="A38" s="40">
        <f t="shared" si="25"/>
        <v>27</v>
      </c>
      <c r="B38" s="179" t="s">
        <v>222</v>
      </c>
      <c r="C38" s="301">
        <f t="shared" si="1"/>
        <v>5232</v>
      </c>
      <c r="D38" s="140">
        <f t="shared" ref="D38:D40" si="34">F38+P38+Z38</f>
        <v>5539</v>
      </c>
      <c r="E38" s="141">
        <f t="shared" ref="E38:F45" si="35">G38+I38+K38+M38</f>
        <v>5232</v>
      </c>
      <c r="F38" s="141">
        <f t="shared" si="35"/>
        <v>5539</v>
      </c>
      <c r="G38" s="137">
        <v>2004</v>
      </c>
      <c r="H38" s="137">
        <v>1925</v>
      </c>
      <c r="I38" s="137">
        <v>2541</v>
      </c>
      <c r="J38" s="137">
        <v>2870</v>
      </c>
      <c r="K38" s="137">
        <v>134</v>
      </c>
      <c r="L38" s="137">
        <v>140</v>
      </c>
      <c r="M38" s="137">
        <v>553</v>
      </c>
      <c r="N38" s="137">
        <v>604</v>
      </c>
      <c r="O38" s="101">
        <f t="shared" si="32"/>
        <v>0</v>
      </c>
      <c r="P38" s="140">
        <f t="shared" si="32"/>
        <v>0</v>
      </c>
      <c r="Q38" s="42"/>
      <c r="R38" s="42"/>
      <c r="S38" s="42"/>
      <c r="T38" s="42"/>
      <c r="U38" s="42"/>
      <c r="V38" s="42"/>
      <c r="W38" s="42"/>
      <c r="X38" s="42"/>
      <c r="Y38" s="140">
        <f t="shared" si="33"/>
        <v>0</v>
      </c>
      <c r="Z38" s="140">
        <f t="shared" si="33"/>
        <v>0</v>
      </c>
      <c r="AA38" s="42"/>
      <c r="AB38" s="42"/>
      <c r="AC38" s="157"/>
      <c r="AD38" s="157"/>
      <c r="AE38" s="157"/>
      <c r="AF38" s="157"/>
      <c r="AG38" s="157"/>
      <c r="AH38" s="157"/>
    </row>
    <row r="39" spans="1:34" ht="15.75" x14ac:dyDescent="0.25">
      <c r="A39" s="40">
        <f t="shared" si="25"/>
        <v>28</v>
      </c>
      <c r="B39" s="178" t="s">
        <v>223</v>
      </c>
      <c r="C39" s="301">
        <f t="shared" si="1"/>
        <v>630</v>
      </c>
      <c r="D39" s="140">
        <f t="shared" si="34"/>
        <v>469</v>
      </c>
      <c r="E39" s="141">
        <f t="shared" si="35"/>
        <v>0</v>
      </c>
      <c r="F39" s="141">
        <f t="shared" si="35"/>
        <v>0</v>
      </c>
      <c r="G39" s="137"/>
      <c r="H39" s="137"/>
      <c r="I39" s="137"/>
      <c r="J39" s="137"/>
      <c r="K39" s="137"/>
      <c r="L39" s="137"/>
      <c r="M39" s="137"/>
      <c r="N39" s="137"/>
      <c r="O39" s="101">
        <f t="shared" si="32"/>
        <v>500</v>
      </c>
      <c r="P39" s="140">
        <f t="shared" si="32"/>
        <v>354</v>
      </c>
      <c r="Q39" s="42"/>
      <c r="R39" s="42"/>
      <c r="S39" s="42">
        <v>441</v>
      </c>
      <c r="T39" s="42">
        <v>295</v>
      </c>
      <c r="U39" s="42"/>
      <c r="V39" s="42"/>
      <c r="W39" s="42">
        <v>59</v>
      </c>
      <c r="X39" s="42">
        <v>59</v>
      </c>
      <c r="Y39" s="140">
        <f t="shared" si="33"/>
        <v>130</v>
      </c>
      <c r="Z39" s="140">
        <f t="shared" si="33"/>
        <v>115</v>
      </c>
      <c r="AA39" s="42"/>
      <c r="AB39" s="42"/>
      <c r="AC39" s="42">
        <v>121</v>
      </c>
      <c r="AD39" s="42">
        <v>113</v>
      </c>
      <c r="AE39" s="42"/>
      <c r="AF39" s="42"/>
      <c r="AG39" s="42">
        <v>9</v>
      </c>
      <c r="AH39" s="42">
        <v>2</v>
      </c>
    </row>
    <row r="40" spans="1:34" ht="15.75" x14ac:dyDescent="0.25">
      <c r="A40" s="40">
        <f t="shared" si="25"/>
        <v>29</v>
      </c>
      <c r="B40" s="178" t="s">
        <v>224</v>
      </c>
      <c r="C40" s="301">
        <f t="shared" si="1"/>
        <v>1318</v>
      </c>
      <c r="D40" s="269">
        <f t="shared" si="34"/>
        <v>1229</v>
      </c>
      <c r="E40" s="302">
        <f t="shared" si="35"/>
        <v>1318</v>
      </c>
      <c r="F40" s="302">
        <f t="shared" si="35"/>
        <v>1229</v>
      </c>
      <c r="G40" s="268">
        <v>93</v>
      </c>
      <c r="H40" s="268">
        <v>156</v>
      </c>
      <c r="I40" s="268">
        <v>1114</v>
      </c>
      <c r="J40" s="268">
        <v>958</v>
      </c>
      <c r="K40" s="268">
        <v>11</v>
      </c>
      <c r="L40" s="268">
        <v>14</v>
      </c>
      <c r="M40" s="268">
        <v>100</v>
      </c>
      <c r="N40" s="268">
        <v>101</v>
      </c>
      <c r="O40" s="101">
        <f t="shared" si="32"/>
        <v>0</v>
      </c>
      <c r="P40" s="301">
        <f t="shared" si="32"/>
        <v>0</v>
      </c>
      <c r="Q40" s="157"/>
      <c r="R40" s="157"/>
      <c r="S40" s="157"/>
      <c r="T40" s="157"/>
      <c r="U40" s="157"/>
      <c r="V40" s="157"/>
      <c r="W40" s="157"/>
      <c r="X40" s="157"/>
      <c r="Y40" s="301">
        <f t="shared" si="33"/>
        <v>0</v>
      </c>
      <c r="Z40" s="301">
        <f t="shared" si="33"/>
        <v>0</v>
      </c>
      <c r="AA40" s="157"/>
      <c r="AB40" s="157"/>
      <c r="AC40" s="157"/>
      <c r="AD40" s="157"/>
      <c r="AE40" s="157"/>
      <c r="AF40" s="157"/>
      <c r="AG40" s="157"/>
      <c r="AH40" s="157"/>
    </row>
    <row r="41" spans="1:34" ht="15.75" x14ac:dyDescent="0.25">
      <c r="A41" s="40">
        <f t="shared" si="25"/>
        <v>30</v>
      </c>
      <c r="B41" s="178" t="s">
        <v>225</v>
      </c>
      <c r="C41" s="301">
        <f t="shared" si="1"/>
        <v>0</v>
      </c>
      <c r="D41" s="147"/>
      <c r="E41" s="302">
        <f t="shared" si="35"/>
        <v>0</v>
      </c>
      <c r="F41" s="302">
        <f t="shared" si="35"/>
        <v>0</v>
      </c>
      <c r="G41" s="157"/>
      <c r="H41" s="157"/>
      <c r="I41" s="157"/>
      <c r="J41" s="157"/>
      <c r="K41" s="157"/>
      <c r="L41" s="157"/>
      <c r="M41" s="157"/>
      <c r="N41" s="157"/>
      <c r="O41" s="101">
        <f t="shared" si="32"/>
        <v>0</v>
      </c>
      <c r="P41" s="301">
        <f t="shared" si="32"/>
        <v>0</v>
      </c>
      <c r="Q41" s="157"/>
      <c r="R41" s="157"/>
      <c r="S41" s="157"/>
      <c r="T41" s="157"/>
      <c r="U41" s="157"/>
      <c r="V41" s="157"/>
      <c r="W41" s="157"/>
      <c r="X41" s="157"/>
      <c r="Y41" s="301">
        <f t="shared" si="33"/>
        <v>0</v>
      </c>
      <c r="Z41" s="301">
        <f t="shared" si="33"/>
        <v>0</v>
      </c>
      <c r="AA41" s="157"/>
      <c r="AB41" s="157"/>
      <c r="AC41" s="157"/>
      <c r="AD41" s="157"/>
      <c r="AE41" s="157"/>
      <c r="AF41" s="157"/>
      <c r="AG41" s="157"/>
      <c r="AH41" s="157"/>
    </row>
    <row r="42" spans="1:34" ht="15.75" x14ac:dyDescent="0.25">
      <c r="A42" s="40">
        <f t="shared" si="25"/>
        <v>31</v>
      </c>
      <c r="B42" s="178" t="s">
        <v>226</v>
      </c>
      <c r="C42" s="301">
        <f t="shared" si="1"/>
        <v>1387</v>
      </c>
      <c r="D42" s="140">
        <v>1554</v>
      </c>
      <c r="E42" s="302">
        <f t="shared" si="35"/>
        <v>0</v>
      </c>
      <c r="F42" s="302">
        <f t="shared" si="35"/>
        <v>0</v>
      </c>
      <c r="G42" s="136"/>
      <c r="H42" s="136"/>
      <c r="I42" s="136"/>
      <c r="J42" s="136"/>
      <c r="K42" s="136"/>
      <c r="L42" s="136"/>
      <c r="M42" s="136"/>
      <c r="N42" s="136"/>
      <c r="O42" s="101">
        <f t="shared" si="32"/>
        <v>1387</v>
      </c>
      <c r="P42" s="301">
        <f t="shared" si="32"/>
        <v>1554</v>
      </c>
      <c r="Q42" s="138"/>
      <c r="R42" s="138"/>
      <c r="S42" s="138">
        <v>1387</v>
      </c>
      <c r="T42" s="138">
        <v>1554</v>
      </c>
      <c r="U42" s="138"/>
      <c r="V42" s="138"/>
      <c r="W42" s="138"/>
      <c r="X42" s="138"/>
      <c r="Y42" s="301">
        <f t="shared" si="33"/>
        <v>0</v>
      </c>
      <c r="Z42" s="301">
        <f t="shared" si="33"/>
        <v>0</v>
      </c>
      <c r="AA42" s="138"/>
      <c r="AB42" s="138"/>
      <c r="AC42" s="138"/>
      <c r="AD42" s="157"/>
      <c r="AE42" s="157"/>
      <c r="AF42" s="157"/>
      <c r="AG42" s="157"/>
      <c r="AH42" s="157"/>
    </row>
    <row r="43" spans="1:34" ht="30" x14ac:dyDescent="0.25">
      <c r="A43" s="40">
        <f t="shared" si="25"/>
        <v>32</v>
      </c>
      <c r="B43" s="179" t="s">
        <v>227</v>
      </c>
      <c r="C43" s="301">
        <f t="shared" si="1"/>
        <v>0</v>
      </c>
      <c r="D43" s="199">
        <f>F43+P43+Z43</f>
        <v>9</v>
      </c>
      <c r="E43" s="302">
        <f t="shared" si="35"/>
        <v>0</v>
      </c>
      <c r="F43" s="302">
        <f t="shared" si="35"/>
        <v>9</v>
      </c>
      <c r="G43" s="194"/>
      <c r="H43" s="194"/>
      <c r="I43" s="194"/>
      <c r="J43" s="194">
        <v>9</v>
      </c>
      <c r="K43" s="194"/>
      <c r="L43" s="194"/>
      <c r="M43" s="194"/>
      <c r="N43" s="194"/>
      <c r="O43" s="101">
        <f t="shared" si="32"/>
        <v>0</v>
      </c>
      <c r="P43" s="301">
        <f t="shared" si="32"/>
        <v>0</v>
      </c>
      <c r="Q43" s="193"/>
      <c r="R43" s="193"/>
      <c r="S43" s="193"/>
      <c r="T43" s="193"/>
      <c r="U43" s="193"/>
      <c r="V43" s="193"/>
      <c r="W43" s="193"/>
      <c r="X43" s="193"/>
      <c r="Y43" s="199">
        <f t="shared" ref="Y43:Z45" si="36">AA43+AC43+AE43+AG43</f>
        <v>0</v>
      </c>
      <c r="Z43" s="199">
        <f t="shared" si="36"/>
        <v>0</v>
      </c>
      <c r="AA43" s="193"/>
      <c r="AB43" s="193"/>
      <c r="AC43" s="193"/>
      <c r="AD43" s="193"/>
      <c r="AE43" s="193"/>
      <c r="AF43" s="193"/>
      <c r="AG43" s="193"/>
      <c r="AH43" s="193"/>
    </row>
    <row r="44" spans="1:34" ht="30" x14ac:dyDescent="0.25">
      <c r="A44" s="40">
        <f t="shared" si="25"/>
        <v>33</v>
      </c>
      <c r="B44" s="179" t="s">
        <v>228</v>
      </c>
      <c r="C44" s="301">
        <f t="shared" si="1"/>
        <v>25</v>
      </c>
      <c r="D44" s="264">
        <f>F44+P44+Z44</f>
        <v>19</v>
      </c>
      <c r="E44" s="302">
        <f t="shared" si="35"/>
        <v>0</v>
      </c>
      <c r="F44" s="302">
        <f t="shared" si="35"/>
        <v>0</v>
      </c>
      <c r="G44" s="263"/>
      <c r="H44" s="263"/>
      <c r="I44" s="263"/>
      <c r="J44" s="263"/>
      <c r="K44" s="263"/>
      <c r="L44" s="263"/>
      <c r="M44" s="263"/>
      <c r="N44" s="263"/>
      <c r="O44" s="101">
        <f t="shared" si="32"/>
        <v>25</v>
      </c>
      <c r="P44" s="301">
        <f t="shared" si="32"/>
        <v>19</v>
      </c>
      <c r="Q44" s="42"/>
      <c r="R44" s="42"/>
      <c r="S44" s="42">
        <v>17</v>
      </c>
      <c r="T44" s="42">
        <v>5</v>
      </c>
      <c r="U44" s="42"/>
      <c r="V44" s="42"/>
      <c r="W44" s="42">
        <v>8</v>
      </c>
      <c r="X44" s="42">
        <v>14</v>
      </c>
      <c r="Y44" s="264">
        <f t="shared" si="36"/>
        <v>0</v>
      </c>
      <c r="Z44" s="264">
        <f t="shared" si="36"/>
        <v>0</v>
      </c>
      <c r="AA44" s="42"/>
      <c r="AB44" s="157"/>
      <c r="AC44" s="157"/>
      <c r="AD44" s="157"/>
      <c r="AE44" s="157"/>
      <c r="AF44" s="157"/>
      <c r="AG44" s="157"/>
      <c r="AH44" s="157"/>
    </row>
    <row r="45" spans="1:34" ht="15.75" x14ac:dyDescent="0.25">
      <c r="A45" s="40">
        <f t="shared" si="25"/>
        <v>34</v>
      </c>
      <c r="B45" s="178" t="s">
        <v>229</v>
      </c>
      <c r="C45" s="301">
        <f t="shared" si="1"/>
        <v>7317</v>
      </c>
      <c r="D45" s="140">
        <f>F45+P45+Z45</f>
        <v>7357</v>
      </c>
      <c r="E45" s="141">
        <f t="shared" ref="E45:F48" si="37">G45+I45+K45+M45</f>
        <v>7293</v>
      </c>
      <c r="F45" s="302">
        <f t="shared" si="35"/>
        <v>7330</v>
      </c>
      <c r="G45" s="137">
        <v>2619</v>
      </c>
      <c r="H45" s="137">
        <v>2580</v>
      </c>
      <c r="I45" s="137">
        <v>2582</v>
      </c>
      <c r="J45" s="137">
        <v>2599</v>
      </c>
      <c r="K45" s="137">
        <v>1087</v>
      </c>
      <c r="L45" s="137">
        <v>1162</v>
      </c>
      <c r="M45" s="137">
        <v>1005</v>
      </c>
      <c r="N45" s="137">
        <v>989</v>
      </c>
      <c r="O45" s="101">
        <f t="shared" si="32"/>
        <v>0</v>
      </c>
      <c r="P45" s="301">
        <f t="shared" si="32"/>
        <v>0</v>
      </c>
      <c r="Q45" s="42"/>
      <c r="R45" s="42"/>
      <c r="S45" s="42"/>
      <c r="T45" s="42"/>
      <c r="U45" s="42"/>
      <c r="V45" s="42"/>
      <c r="W45" s="42"/>
      <c r="X45" s="42"/>
      <c r="Y45" s="140">
        <f t="shared" si="36"/>
        <v>24</v>
      </c>
      <c r="Z45" s="140">
        <f t="shared" si="36"/>
        <v>27</v>
      </c>
      <c r="AA45" s="42">
        <v>2</v>
      </c>
      <c r="AB45" s="42">
        <v>3</v>
      </c>
      <c r="AC45" s="42">
        <v>18</v>
      </c>
      <c r="AD45" s="42">
        <v>19</v>
      </c>
      <c r="AE45" s="42">
        <v>2</v>
      </c>
      <c r="AF45" s="42">
        <v>2</v>
      </c>
      <c r="AG45" s="42">
        <v>2</v>
      </c>
      <c r="AH45" s="42">
        <v>3</v>
      </c>
    </row>
    <row r="46" spans="1:34" ht="15.75" x14ac:dyDescent="0.25">
      <c r="A46" s="40">
        <f t="shared" si="25"/>
        <v>35</v>
      </c>
      <c r="B46" s="178" t="s">
        <v>230</v>
      </c>
      <c r="C46" s="301">
        <f t="shared" si="1"/>
        <v>8345</v>
      </c>
      <c r="D46" s="211">
        <f>F46+Z46</f>
        <v>8828</v>
      </c>
      <c r="E46" s="141">
        <f t="shared" si="37"/>
        <v>8248</v>
      </c>
      <c r="F46" s="212">
        <f t="shared" si="37"/>
        <v>8725</v>
      </c>
      <c r="G46" s="213">
        <v>2452</v>
      </c>
      <c r="H46" s="213">
        <v>3334</v>
      </c>
      <c r="I46" s="213">
        <v>4498</v>
      </c>
      <c r="J46" s="213">
        <v>4108</v>
      </c>
      <c r="K46" s="137">
        <v>561</v>
      </c>
      <c r="L46" s="137">
        <v>389</v>
      </c>
      <c r="M46" s="137">
        <v>737</v>
      </c>
      <c r="N46" s="137">
        <v>894</v>
      </c>
      <c r="O46" s="101">
        <f t="shared" si="32"/>
        <v>0</v>
      </c>
      <c r="P46" s="301">
        <f t="shared" si="32"/>
        <v>0</v>
      </c>
      <c r="Q46" s="42"/>
      <c r="R46" s="42"/>
      <c r="S46" s="42"/>
      <c r="T46" s="42"/>
      <c r="U46" s="42"/>
      <c r="V46" s="42"/>
      <c r="W46" s="42"/>
      <c r="X46" s="42"/>
      <c r="Y46" s="140">
        <v>97</v>
      </c>
      <c r="Z46" s="140">
        <f>AB46+AD46+AF46+AH46</f>
        <v>103</v>
      </c>
      <c r="AA46" s="42">
        <v>22</v>
      </c>
      <c r="AB46" s="42">
        <v>103</v>
      </c>
      <c r="AC46" s="42">
        <v>201</v>
      </c>
      <c r="AD46" s="42"/>
      <c r="AE46" s="42"/>
      <c r="AF46" s="157"/>
      <c r="AG46" s="157"/>
      <c r="AH46" s="157"/>
    </row>
    <row r="47" spans="1:34" ht="15.75" x14ac:dyDescent="0.25">
      <c r="A47" s="40">
        <f t="shared" si="25"/>
        <v>36</v>
      </c>
      <c r="B47" s="178" t="s">
        <v>231</v>
      </c>
      <c r="C47" s="301">
        <f t="shared" si="1"/>
        <v>3735</v>
      </c>
      <c r="D47" s="232">
        <f>F47+P47+Z47</f>
        <v>3873</v>
      </c>
      <c r="E47" s="233">
        <f t="shared" si="37"/>
        <v>3735</v>
      </c>
      <c r="F47" s="233">
        <f t="shared" si="37"/>
        <v>3873</v>
      </c>
      <c r="G47" s="231">
        <v>561</v>
      </c>
      <c r="H47" s="231">
        <v>597</v>
      </c>
      <c r="I47" s="231">
        <v>2139</v>
      </c>
      <c r="J47" s="231">
        <v>2198</v>
      </c>
      <c r="K47" s="231">
        <v>372</v>
      </c>
      <c r="L47" s="231">
        <v>397</v>
      </c>
      <c r="M47" s="231">
        <v>663</v>
      </c>
      <c r="N47" s="231">
        <v>681</v>
      </c>
      <c r="O47" s="101">
        <f t="shared" si="32"/>
        <v>0</v>
      </c>
      <c r="P47" s="301">
        <f t="shared" si="32"/>
        <v>0</v>
      </c>
      <c r="Q47" s="42"/>
      <c r="R47" s="42"/>
      <c r="S47" s="42"/>
      <c r="T47" s="42"/>
      <c r="U47" s="42"/>
      <c r="V47" s="42"/>
      <c r="W47" s="42"/>
      <c r="X47" s="42"/>
      <c r="Y47" s="232">
        <f>AA47+AC47+AE47+AG47</f>
        <v>0</v>
      </c>
      <c r="Z47" s="232">
        <f>AB47+AD47+AF47+AH47</f>
        <v>0</v>
      </c>
      <c r="AA47" s="42"/>
      <c r="AB47" s="42"/>
      <c r="AC47" s="42"/>
      <c r="AD47" s="42"/>
      <c r="AE47" s="42"/>
      <c r="AF47" s="42"/>
      <c r="AG47" s="157"/>
      <c r="AH47" s="157"/>
    </row>
    <row r="48" spans="1:34" ht="15.75" x14ac:dyDescent="0.25">
      <c r="A48" s="40">
        <f t="shared" si="25"/>
        <v>37</v>
      </c>
      <c r="B48" s="178" t="s">
        <v>232</v>
      </c>
      <c r="C48" s="301">
        <f t="shared" si="1"/>
        <v>3331</v>
      </c>
      <c r="D48" s="220">
        <f>F48+P48+Z48</f>
        <v>2864</v>
      </c>
      <c r="E48" s="221">
        <f t="shared" si="37"/>
        <v>3069</v>
      </c>
      <c r="F48" s="221">
        <f t="shared" si="37"/>
        <v>2760</v>
      </c>
      <c r="G48" s="217">
        <v>1075</v>
      </c>
      <c r="H48" s="217">
        <v>821</v>
      </c>
      <c r="I48" s="217">
        <v>1647</v>
      </c>
      <c r="J48" s="217">
        <v>1634</v>
      </c>
      <c r="K48" s="217">
        <v>107</v>
      </c>
      <c r="L48" s="217">
        <v>203</v>
      </c>
      <c r="M48" s="217">
        <v>240</v>
      </c>
      <c r="N48" s="217">
        <v>102</v>
      </c>
      <c r="O48" s="101">
        <f t="shared" si="32"/>
        <v>0</v>
      </c>
      <c r="P48" s="301">
        <f t="shared" si="32"/>
        <v>0</v>
      </c>
      <c r="Q48" s="219"/>
      <c r="R48" s="219"/>
      <c r="S48" s="219"/>
      <c r="T48" s="219"/>
      <c r="U48" s="219"/>
      <c r="V48" s="219"/>
      <c r="W48" s="219"/>
      <c r="X48" s="219"/>
      <c r="Y48" s="220">
        <f>AA48+AC48+AE48+AG48</f>
        <v>262</v>
      </c>
      <c r="Z48" s="220">
        <f>AB48+AD48+AF48+AH48</f>
        <v>104</v>
      </c>
      <c r="AA48" s="219">
        <v>10</v>
      </c>
      <c r="AB48" s="219">
        <v>3</v>
      </c>
      <c r="AC48" s="219">
        <v>252</v>
      </c>
      <c r="AD48" s="219">
        <v>101</v>
      </c>
      <c r="AE48" s="157"/>
      <c r="AF48" s="157"/>
      <c r="AG48" s="157"/>
      <c r="AH48" s="157"/>
    </row>
    <row r="49" spans="1:34" ht="15.75" x14ac:dyDescent="0.25">
      <c r="A49" s="40">
        <f t="shared" si="25"/>
        <v>38</v>
      </c>
      <c r="B49" s="178" t="s">
        <v>233</v>
      </c>
      <c r="C49" s="301">
        <f t="shared" si="1"/>
        <v>295</v>
      </c>
      <c r="D49" s="225">
        <v>457</v>
      </c>
      <c r="E49" s="226">
        <v>295</v>
      </c>
      <c r="F49" s="226">
        <v>457</v>
      </c>
      <c r="G49" s="223">
        <v>129</v>
      </c>
      <c r="H49" s="223">
        <v>336</v>
      </c>
      <c r="I49" s="223">
        <v>166</v>
      </c>
      <c r="J49" s="223">
        <v>121</v>
      </c>
      <c r="K49" s="223">
        <v>1</v>
      </c>
      <c r="L49" s="223"/>
      <c r="M49" s="223">
        <v>10</v>
      </c>
      <c r="N49" s="223">
        <v>14</v>
      </c>
      <c r="O49" s="101">
        <f t="shared" si="32"/>
        <v>0</v>
      </c>
      <c r="P49" s="301">
        <f t="shared" si="32"/>
        <v>0</v>
      </c>
      <c r="Q49" s="157"/>
      <c r="R49" s="157"/>
      <c r="S49" s="157"/>
      <c r="T49" s="157"/>
      <c r="U49" s="157"/>
      <c r="V49" s="157"/>
      <c r="W49" s="157"/>
      <c r="X49" s="157"/>
      <c r="Y49" s="301">
        <f>AA49+AC49+AE49+AG49</f>
        <v>0</v>
      </c>
      <c r="Z49" s="301">
        <f>AB49+AD49+AF49+AH49</f>
        <v>0</v>
      </c>
      <c r="AA49" s="157"/>
      <c r="AB49" s="157"/>
      <c r="AC49" s="157"/>
      <c r="AD49" s="157"/>
      <c r="AE49" s="157"/>
      <c r="AF49" s="157"/>
      <c r="AG49" s="157"/>
      <c r="AH49" s="157"/>
    </row>
    <row r="50" spans="1:34" ht="30" x14ac:dyDescent="0.25">
      <c r="A50" s="40">
        <f t="shared" si="25"/>
        <v>39</v>
      </c>
      <c r="B50" s="179" t="s">
        <v>234</v>
      </c>
      <c r="C50" s="301">
        <f t="shared" si="1"/>
        <v>1925</v>
      </c>
      <c r="D50" s="301">
        <f>F50+P50+Z50</f>
        <v>2250</v>
      </c>
      <c r="E50" s="302">
        <f>G50+I50+K50+M50</f>
        <v>1925</v>
      </c>
      <c r="F50" s="302">
        <f>H50+J50+L50+N50</f>
        <v>2250</v>
      </c>
      <c r="G50" s="299">
        <v>266</v>
      </c>
      <c r="H50" s="299">
        <v>399</v>
      </c>
      <c r="I50" s="299">
        <v>1200</v>
      </c>
      <c r="J50" s="299">
        <v>1295</v>
      </c>
      <c r="K50" s="299">
        <v>145</v>
      </c>
      <c r="L50" s="299">
        <v>149</v>
      </c>
      <c r="M50" s="299">
        <v>314</v>
      </c>
      <c r="N50" s="299">
        <v>407</v>
      </c>
      <c r="O50" s="101">
        <f t="shared" si="32"/>
        <v>0</v>
      </c>
      <c r="P50" s="301">
        <f t="shared" si="32"/>
        <v>0</v>
      </c>
      <c r="Q50" s="42"/>
      <c r="R50" s="42"/>
      <c r="S50" s="42"/>
      <c r="T50" s="42"/>
      <c r="U50" s="42"/>
      <c r="V50" s="42"/>
      <c r="W50" s="42"/>
      <c r="X50" s="42"/>
      <c r="Y50" s="301">
        <f>AA50+AC50+AE50+AG50</f>
        <v>0</v>
      </c>
      <c r="Z50" s="301">
        <f>AB50+AD50+AF50+AH50</f>
        <v>0</v>
      </c>
      <c r="AA50" s="42"/>
      <c r="AB50" s="42"/>
      <c r="AC50" s="42"/>
      <c r="AD50" s="42"/>
      <c r="AE50" s="42"/>
      <c r="AF50" s="42"/>
      <c r="AG50" s="42"/>
      <c r="AH50" s="42"/>
    </row>
    <row r="51" spans="1:34" ht="15.75" x14ac:dyDescent="0.25">
      <c r="A51" s="40">
        <f t="shared" si="25"/>
        <v>40</v>
      </c>
      <c r="B51" s="178" t="s">
        <v>235</v>
      </c>
      <c r="C51" s="301">
        <f t="shared" si="1"/>
        <v>2222</v>
      </c>
      <c r="D51" s="140">
        <f>F51+P51+Z51</f>
        <v>1699</v>
      </c>
      <c r="E51" s="141">
        <f t="shared" ref="E51:F56" si="38">G51+I51+K51+M51</f>
        <v>2222</v>
      </c>
      <c r="F51" s="141">
        <f t="shared" si="38"/>
        <v>1699</v>
      </c>
      <c r="G51" s="137">
        <v>696</v>
      </c>
      <c r="H51" s="137">
        <v>432</v>
      </c>
      <c r="I51" s="137">
        <v>1186</v>
      </c>
      <c r="J51" s="137">
        <v>1014</v>
      </c>
      <c r="K51" s="137">
        <v>77</v>
      </c>
      <c r="L51" s="137">
        <v>62</v>
      </c>
      <c r="M51" s="137">
        <v>263</v>
      </c>
      <c r="N51" s="137">
        <v>191</v>
      </c>
      <c r="O51" s="101">
        <f t="shared" si="32"/>
        <v>0</v>
      </c>
      <c r="P51" s="140">
        <f>R51+T51+V51+X51</f>
        <v>0</v>
      </c>
      <c r="Q51" s="42"/>
      <c r="R51" s="42"/>
      <c r="S51" s="42"/>
      <c r="T51" s="42"/>
      <c r="U51" s="42"/>
      <c r="V51" s="42"/>
      <c r="W51" s="42"/>
      <c r="X51" s="42"/>
      <c r="Y51" s="140">
        <f t="shared" ref="Y51:Z57" si="39">AA51+AC51+AE51+AG51</f>
        <v>0</v>
      </c>
      <c r="Z51" s="140">
        <f t="shared" si="39"/>
        <v>0</v>
      </c>
      <c r="AA51" s="42"/>
      <c r="AB51" s="42"/>
      <c r="AC51" s="42"/>
      <c r="AD51" s="157"/>
      <c r="AE51" s="157"/>
      <c r="AF51" s="157"/>
      <c r="AG51" s="157"/>
      <c r="AH51" s="157"/>
    </row>
    <row r="52" spans="1:34" ht="30" x14ac:dyDescent="0.25">
      <c r="A52" s="40">
        <f t="shared" si="25"/>
        <v>41</v>
      </c>
      <c r="B52" s="179" t="s">
        <v>236</v>
      </c>
      <c r="C52" s="301">
        <f t="shared" si="1"/>
        <v>59</v>
      </c>
      <c r="D52" s="140">
        <v>66</v>
      </c>
      <c r="E52" s="141">
        <f t="shared" si="38"/>
        <v>0</v>
      </c>
      <c r="F52" s="141">
        <f t="shared" si="38"/>
        <v>0</v>
      </c>
      <c r="G52" s="137"/>
      <c r="H52" s="137"/>
      <c r="I52" s="137"/>
      <c r="J52" s="137"/>
      <c r="K52" s="137"/>
      <c r="L52" s="137"/>
      <c r="M52" s="137"/>
      <c r="N52" s="137"/>
      <c r="O52" s="101">
        <v>59</v>
      </c>
      <c r="P52" s="140">
        <v>66</v>
      </c>
      <c r="Q52" s="42"/>
      <c r="R52" s="42"/>
      <c r="S52" s="42">
        <v>55</v>
      </c>
      <c r="T52" s="42">
        <v>61</v>
      </c>
      <c r="U52" s="42"/>
      <c r="V52" s="42"/>
      <c r="W52" s="42">
        <v>4</v>
      </c>
      <c r="X52" s="42">
        <v>5</v>
      </c>
      <c r="Y52" s="140">
        <f t="shared" si="39"/>
        <v>0</v>
      </c>
      <c r="Z52" s="140">
        <f t="shared" si="39"/>
        <v>0</v>
      </c>
      <c r="AA52" s="42"/>
      <c r="AB52" s="42"/>
      <c r="AC52" s="42"/>
      <c r="AD52" s="42"/>
      <c r="AE52" s="42"/>
      <c r="AF52" s="42"/>
      <c r="AG52" s="42"/>
      <c r="AH52" s="157"/>
    </row>
    <row r="53" spans="1:34" ht="30" x14ac:dyDescent="0.25">
      <c r="A53" s="40">
        <f t="shared" si="25"/>
        <v>42</v>
      </c>
      <c r="B53" s="179" t="s">
        <v>237</v>
      </c>
      <c r="C53" s="301">
        <f t="shared" si="1"/>
        <v>1206</v>
      </c>
      <c r="D53" s="140">
        <f>F53+P53+Z53</f>
        <v>813</v>
      </c>
      <c r="E53" s="141">
        <f t="shared" si="38"/>
        <v>0</v>
      </c>
      <c r="F53" s="141">
        <f t="shared" si="38"/>
        <v>0</v>
      </c>
      <c r="G53" s="137"/>
      <c r="H53" s="137"/>
      <c r="I53" s="137"/>
      <c r="J53" s="137"/>
      <c r="K53" s="137"/>
      <c r="L53" s="137"/>
      <c r="M53" s="137"/>
      <c r="N53" s="137"/>
      <c r="O53" s="101">
        <f>Q53+S53+U53+W53</f>
        <v>1206</v>
      </c>
      <c r="P53" s="140">
        <f>R53+T53+V53+X53</f>
        <v>813</v>
      </c>
      <c r="Q53" s="42">
        <v>219</v>
      </c>
      <c r="R53" s="42"/>
      <c r="S53" s="42">
        <v>926</v>
      </c>
      <c r="T53" s="42">
        <v>808</v>
      </c>
      <c r="U53" s="42">
        <v>15</v>
      </c>
      <c r="V53" s="42"/>
      <c r="W53" s="42">
        <v>46</v>
      </c>
      <c r="X53" s="42">
        <v>5</v>
      </c>
      <c r="Y53" s="140">
        <f t="shared" si="39"/>
        <v>0</v>
      </c>
      <c r="Z53" s="140">
        <f t="shared" si="39"/>
        <v>0</v>
      </c>
      <c r="AA53" s="42"/>
      <c r="AB53" s="42"/>
      <c r="AC53" s="42"/>
      <c r="AD53" s="42"/>
      <c r="AE53" s="42"/>
      <c r="AF53" s="42"/>
      <c r="AG53" s="42"/>
      <c r="AH53" s="42"/>
    </row>
    <row r="54" spans="1:34" ht="30" x14ac:dyDescent="0.25">
      <c r="A54" s="40">
        <f t="shared" si="25"/>
        <v>43</v>
      </c>
      <c r="B54" s="179" t="s">
        <v>238</v>
      </c>
      <c r="C54" s="301">
        <f t="shared" si="1"/>
        <v>74</v>
      </c>
      <c r="D54" s="140">
        <v>55</v>
      </c>
      <c r="E54" s="141">
        <f t="shared" si="38"/>
        <v>0</v>
      </c>
      <c r="F54" s="141">
        <f t="shared" si="38"/>
        <v>0</v>
      </c>
      <c r="G54" s="137"/>
      <c r="H54" s="137"/>
      <c r="I54" s="137"/>
      <c r="J54" s="137"/>
      <c r="K54" s="137"/>
      <c r="L54" s="137"/>
      <c r="M54" s="137"/>
      <c r="N54" s="137"/>
      <c r="O54" s="101">
        <v>74</v>
      </c>
      <c r="P54" s="140">
        <v>55</v>
      </c>
      <c r="Q54" s="42"/>
      <c r="R54" s="42"/>
      <c r="S54" s="42">
        <v>65</v>
      </c>
      <c r="T54" s="42">
        <v>48</v>
      </c>
      <c r="U54" s="42"/>
      <c r="V54" s="42"/>
      <c r="W54" s="42">
        <v>9</v>
      </c>
      <c r="X54" s="42">
        <v>7</v>
      </c>
      <c r="Y54" s="140">
        <f t="shared" si="39"/>
        <v>0</v>
      </c>
      <c r="Z54" s="140">
        <f t="shared" si="39"/>
        <v>0</v>
      </c>
      <c r="AA54" s="42"/>
      <c r="AB54" s="42"/>
      <c r="AC54" s="157"/>
      <c r="AD54" s="157"/>
      <c r="AE54" s="157"/>
      <c r="AF54" s="157"/>
      <c r="AG54" s="157"/>
      <c r="AH54" s="157"/>
    </row>
    <row r="55" spans="1:34" ht="45" x14ac:dyDescent="0.25">
      <c r="A55" s="40">
        <f t="shared" si="25"/>
        <v>44</v>
      </c>
      <c r="B55" s="179" t="s">
        <v>239</v>
      </c>
      <c r="C55" s="301">
        <f t="shared" si="1"/>
        <v>98</v>
      </c>
      <c r="D55" s="140">
        <f>F55+P55+Z55</f>
        <v>373</v>
      </c>
      <c r="E55" s="141">
        <f t="shared" si="38"/>
        <v>0</v>
      </c>
      <c r="F55" s="141">
        <f t="shared" si="38"/>
        <v>0</v>
      </c>
      <c r="G55" s="136"/>
      <c r="H55" s="136"/>
      <c r="I55" s="136"/>
      <c r="J55" s="136"/>
      <c r="K55" s="136"/>
      <c r="L55" s="136"/>
      <c r="M55" s="136"/>
      <c r="N55" s="136"/>
      <c r="O55" s="101">
        <f>Q55+S55+U55+W55</f>
        <v>98</v>
      </c>
      <c r="P55" s="140">
        <f>R55+T55+V55+X55</f>
        <v>373</v>
      </c>
      <c r="Q55" s="138">
        <v>96</v>
      </c>
      <c r="R55" s="138">
        <v>368</v>
      </c>
      <c r="S55" s="138"/>
      <c r="T55" s="138"/>
      <c r="U55" s="138">
        <v>2</v>
      </c>
      <c r="V55" s="138">
        <v>5</v>
      </c>
      <c r="W55" s="138"/>
      <c r="X55" s="157"/>
      <c r="Y55" s="301">
        <f t="shared" si="39"/>
        <v>0</v>
      </c>
      <c r="Z55" s="301">
        <f t="shared" si="39"/>
        <v>0</v>
      </c>
      <c r="AA55" s="157"/>
      <c r="AB55" s="157"/>
      <c r="AC55" s="157"/>
      <c r="AD55" s="157"/>
      <c r="AE55" s="157"/>
      <c r="AF55" s="157"/>
      <c r="AG55" s="157"/>
      <c r="AH55" s="157"/>
    </row>
    <row r="56" spans="1:34" ht="30" x14ac:dyDescent="0.25">
      <c r="A56" s="40">
        <f t="shared" si="25"/>
        <v>45</v>
      </c>
      <c r="B56" s="206" t="s">
        <v>240</v>
      </c>
      <c r="C56" s="301">
        <f t="shared" si="1"/>
        <v>0</v>
      </c>
      <c r="D56" s="140">
        <f>F56+P56+Z56</f>
        <v>592</v>
      </c>
      <c r="E56" s="141">
        <f t="shared" si="38"/>
        <v>0</v>
      </c>
      <c r="F56" s="141">
        <f t="shared" si="38"/>
        <v>592</v>
      </c>
      <c r="G56" s="137"/>
      <c r="H56" s="137"/>
      <c r="I56" s="137"/>
      <c r="J56" s="137">
        <v>516</v>
      </c>
      <c r="K56" s="137"/>
      <c r="L56" s="137"/>
      <c r="M56" s="137"/>
      <c r="N56" s="137">
        <v>76</v>
      </c>
      <c r="O56" s="101">
        <f>Q56+S56+U56+W56</f>
        <v>0</v>
      </c>
      <c r="P56" s="140">
        <f>R56+T56+V56+X56</f>
        <v>0</v>
      </c>
      <c r="Q56" s="42"/>
      <c r="R56" s="42"/>
      <c r="S56" s="42"/>
      <c r="T56" s="42"/>
      <c r="U56" s="42"/>
      <c r="V56" s="42"/>
      <c r="W56" s="42"/>
      <c r="X56" s="42"/>
      <c r="Y56" s="301">
        <f t="shared" si="39"/>
        <v>0</v>
      </c>
      <c r="Z56" s="301">
        <f t="shared" si="39"/>
        <v>0</v>
      </c>
      <c r="AA56" s="42"/>
      <c r="AB56" s="42"/>
      <c r="AC56" s="42"/>
      <c r="AD56" s="42"/>
      <c r="AE56" s="157"/>
      <c r="AF56" s="157"/>
      <c r="AG56" s="157"/>
      <c r="AH56" s="157"/>
    </row>
    <row r="57" spans="1:34" x14ac:dyDescent="0.25">
      <c r="A57" s="40">
        <f t="shared" si="25"/>
        <v>46</v>
      </c>
      <c r="B57" s="206" t="s">
        <v>241</v>
      </c>
      <c r="C57" s="301">
        <f t="shared" si="1"/>
        <v>0</v>
      </c>
      <c r="D57" s="147"/>
      <c r="E57" s="158"/>
      <c r="F57" s="158"/>
      <c r="G57" s="157"/>
      <c r="H57" s="157"/>
      <c r="I57" s="157"/>
      <c r="J57" s="157"/>
      <c r="K57" s="157"/>
      <c r="L57" s="157"/>
      <c r="M57" s="157"/>
      <c r="N57" s="157"/>
      <c r="O57" s="158"/>
      <c r="P57" s="158"/>
      <c r="Q57" s="157"/>
      <c r="R57" s="157"/>
      <c r="S57" s="157"/>
      <c r="T57" s="157"/>
      <c r="U57" s="157"/>
      <c r="V57" s="157"/>
      <c r="W57" s="157"/>
      <c r="X57" s="157"/>
      <c r="Y57" s="301">
        <f t="shared" si="39"/>
        <v>0</v>
      </c>
      <c r="Z57" s="301">
        <f t="shared" si="39"/>
        <v>0</v>
      </c>
      <c r="AA57" s="157"/>
      <c r="AB57" s="157"/>
      <c r="AC57" s="157"/>
      <c r="AD57" s="157"/>
      <c r="AE57" s="157"/>
      <c r="AF57" s="157"/>
      <c r="AG57" s="157"/>
      <c r="AH57" s="157"/>
    </row>
    <row r="58" spans="1:34" x14ac:dyDescent="0.25">
      <c r="A58" s="149"/>
      <c r="B58" s="148" t="s">
        <v>242</v>
      </c>
      <c r="C58" s="153">
        <v>247973</v>
      </c>
      <c r="D58" s="153">
        <f t="shared" ref="D58:AH58" si="40">SUM(D25:D57)</f>
        <v>190730</v>
      </c>
      <c r="E58" s="153">
        <f t="shared" ca="1" si="40"/>
        <v>181961</v>
      </c>
      <c r="F58" s="153">
        <f t="shared" si="40"/>
        <v>184063</v>
      </c>
      <c r="G58" s="153">
        <f t="shared" si="40"/>
        <v>54223</v>
      </c>
      <c r="H58" s="153">
        <f t="shared" si="40"/>
        <v>55961</v>
      </c>
      <c r="I58" s="153">
        <f t="shared" si="40"/>
        <v>91848</v>
      </c>
      <c r="J58" s="153">
        <f t="shared" si="40"/>
        <v>92573</v>
      </c>
      <c r="K58" s="153">
        <f t="shared" si="40"/>
        <v>13655</v>
      </c>
      <c r="L58" s="153">
        <f t="shared" si="40"/>
        <v>11869</v>
      </c>
      <c r="M58" s="153">
        <f t="shared" si="40"/>
        <v>22246</v>
      </c>
      <c r="N58" s="153">
        <f t="shared" si="40"/>
        <v>23674</v>
      </c>
      <c r="O58" s="153">
        <f t="shared" si="40"/>
        <v>4361</v>
      </c>
      <c r="P58" s="153">
        <f t="shared" si="40"/>
        <v>4183</v>
      </c>
      <c r="Q58" s="153">
        <f t="shared" si="40"/>
        <v>315</v>
      </c>
      <c r="R58" s="153">
        <f t="shared" si="40"/>
        <v>368</v>
      </c>
      <c r="S58" s="153">
        <f t="shared" si="40"/>
        <v>3484</v>
      </c>
      <c r="T58" s="153">
        <f t="shared" si="40"/>
        <v>3287</v>
      </c>
      <c r="U58" s="153">
        <f t="shared" si="40"/>
        <v>17</v>
      </c>
      <c r="V58" s="153">
        <f t="shared" si="40"/>
        <v>5</v>
      </c>
      <c r="W58" s="153">
        <f t="shared" si="40"/>
        <v>545</v>
      </c>
      <c r="X58" s="153">
        <f t="shared" si="40"/>
        <v>523</v>
      </c>
      <c r="Y58" s="153">
        <f t="shared" si="40"/>
        <v>4390</v>
      </c>
      <c r="Z58" s="153">
        <f t="shared" si="40"/>
        <v>2484</v>
      </c>
      <c r="AA58" s="153">
        <f t="shared" si="40"/>
        <v>52</v>
      </c>
      <c r="AB58" s="153">
        <f t="shared" si="40"/>
        <v>117</v>
      </c>
      <c r="AC58" s="153">
        <f t="shared" si="40"/>
        <v>2660</v>
      </c>
      <c r="AD58" s="153">
        <f t="shared" si="40"/>
        <v>1785</v>
      </c>
      <c r="AE58" s="153">
        <f t="shared" si="40"/>
        <v>14</v>
      </c>
      <c r="AF58" s="153">
        <f t="shared" si="40"/>
        <v>15</v>
      </c>
      <c r="AG58" s="153">
        <f t="shared" si="40"/>
        <v>1790</v>
      </c>
      <c r="AH58" s="153">
        <f t="shared" si="40"/>
        <v>567</v>
      </c>
    </row>
    <row r="59" spans="1:34" x14ac:dyDescent="0.25">
      <c r="A59" s="152"/>
      <c r="B59" s="147" t="s">
        <v>243</v>
      </c>
      <c r="C59" s="301">
        <f>C58+C24</f>
        <v>1094128</v>
      </c>
      <c r="D59" s="133">
        <f>D58+D24</f>
        <v>1049198</v>
      </c>
      <c r="E59" s="133">
        <f t="shared" ref="E59:AH59" ca="1" si="41">E58+E24</f>
        <v>1000684</v>
      </c>
      <c r="F59" s="133">
        <f t="shared" si="41"/>
        <v>1011477</v>
      </c>
      <c r="G59" s="133">
        <f t="shared" si="41"/>
        <v>334656</v>
      </c>
      <c r="H59" s="133">
        <f t="shared" si="41"/>
        <v>341264</v>
      </c>
      <c r="I59" s="133">
        <f t="shared" si="41"/>
        <v>507281</v>
      </c>
      <c r="J59" s="133">
        <f t="shared" si="41"/>
        <v>519505</v>
      </c>
      <c r="K59" s="133">
        <f t="shared" si="41"/>
        <v>49468</v>
      </c>
      <c r="L59" s="133">
        <f t="shared" si="41"/>
        <v>47992</v>
      </c>
      <c r="M59" s="133">
        <f t="shared" si="41"/>
        <v>109290</v>
      </c>
      <c r="N59" s="133">
        <f t="shared" si="41"/>
        <v>102730</v>
      </c>
      <c r="O59" s="133">
        <f>O58+O24</f>
        <v>4361</v>
      </c>
      <c r="P59" s="133">
        <f t="shared" si="41"/>
        <v>4183</v>
      </c>
      <c r="Q59" s="133">
        <f t="shared" si="41"/>
        <v>315</v>
      </c>
      <c r="R59" s="133">
        <f t="shared" si="41"/>
        <v>368</v>
      </c>
      <c r="S59" s="133">
        <f t="shared" si="41"/>
        <v>3484</v>
      </c>
      <c r="T59" s="133">
        <f t="shared" si="41"/>
        <v>3287</v>
      </c>
      <c r="U59" s="133">
        <f t="shared" si="41"/>
        <v>17</v>
      </c>
      <c r="V59" s="133">
        <f t="shared" si="41"/>
        <v>5</v>
      </c>
      <c r="W59" s="133">
        <f t="shared" si="41"/>
        <v>545</v>
      </c>
      <c r="X59" s="133">
        <f t="shared" si="41"/>
        <v>523</v>
      </c>
      <c r="Y59" s="133">
        <f t="shared" si="41"/>
        <v>31822</v>
      </c>
      <c r="Z59" s="133">
        <f t="shared" si="41"/>
        <v>33538</v>
      </c>
      <c r="AA59" s="133">
        <f t="shared" si="41"/>
        <v>1329</v>
      </c>
      <c r="AB59" s="133">
        <f t="shared" si="41"/>
        <v>1328</v>
      </c>
      <c r="AC59" s="133">
        <f t="shared" si="41"/>
        <v>26810</v>
      </c>
      <c r="AD59" s="133">
        <f t="shared" si="41"/>
        <v>29760</v>
      </c>
      <c r="AE59" s="133">
        <f t="shared" si="41"/>
        <v>114</v>
      </c>
      <c r="AF59" s="133">
        <f t="shared" si="41"/>
        <v>121</v>
      </c>
      <c r="AG59" s="133">
        <f t="shared" si="41"/>
        <v>3695</v>
      </c>
      <c r="AH59" s="133">
        <f t="shared" si="41"/>
        <v>2329</v>
      </c>
    </row>
    <row r="62" spans="1:34" x14ac:dyDescent="0.25">
      <c r="H62" s="38">
        <f>H59+L59</f>
        <v>389256</v>
      </c>
      <c r="R62" s="38">
        <f>R59+V59</f>
        <v>373</v>
      </c>
      <c r="AB62" s="38">
        <f>AB59+AF59</f>
        <v>1449</v>
      </c>
      <c r="AE62" s="368">
        <f>H62+R62+AB62</f>
        <v>391078</v>
      </c>
      <c r="AF62" s="368"/>
      <c r="AG62" s="368"/>
    </row>
  </sheetData>
  <mergeCells count="33">
    <mergeCell ref="A5:A9"/>
    <mergeCell ref="B5:B9"/>
    <mergeCell ref="G7:J7"/>
    <mergeCell ref="K7:N7"/>
    <mergeCell ref="C5:D8"/>
    <mergeCell ref="E5:N5"/>
    <mergeCell ref="E6:F8"/>
    <mergeCell ref="G8:H8"/>
    <mergeCell ref="I8:J8"/>
    <mergeCell ref="K8:L8"/>
    <mergeCell ref="M8:N8"/>
    <mergeCell ref="AB1:AG1"/>
    <mergeCell ref="Y5:AH5"/>
    <mergeCell ref="AE7:AH7"/>
    <mergeCell ref="AC8:AD8"/>
    <mergeCell ref="Q6:X6"/>
    <mergeCell ref="AE8:AF8"/>
    <mergeCell ref="AG8:AH8"/>
    <mergeCell ref="Y6:Z8"/>
    <mergeCell ref="AA6:AH6"/>
    <mergeCell ref="Q7:T7"/>
    <mergeCell ref="U7:X7"/>
    <mergeCell ref="AA8:AB8"/>
    <mergeCell ref="Q8:R8"/>
    <mergeCell ref="S8:T8"/>
    <mergeCell ref="U8:V8"/>
    <mergeCell ref="AA7:AD7"/>
    <mergeCell ref="W8:X8"/>
    <mergeCell ref="AE62:AG62"/>
    <mergeCell ref="B3:Y3"/>
    <mergeCell ref="O5:X5"/>
    <mergeCell ref="G6:N6"/>
    <mergeCell ref="O6:P8"/>
  </mergeCells>
  <pageMargins left="0" right="0" top="0" bottom="0.74803149606299213" header="0" footer="0.31496062992125984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EF60"/>
  <sheetViews>
    <sheetView workbookViewId="0">
      <pane ySplit="11" topLeftCell="A12" activePane="bottomLeft" state="frozen"/>
      <selection pane="bottomLeft" activeCell="AT56" sqref="AT56"/>
    </sheetView>
  </sheetViews>
  <sheetFormatPr defaultColWidth="9.140625" defaultRowHeight="15" x14ac:dyDescent="0.25"/>
  <cols>
    <col min="1" max="1" width="5" style="62" customWidth="1"/>
    <col min="2" max="2" width="43.28515625" style="20" customWidth="1"/>
    <col min="3" max="3" width="7.7109375" style="38" customWidth="1"/>
    <col min="4" max="4" width="6.140625" style="38" customWidth="1"/>
    <col min="5" max="5" width="6.5703125" style="38" customWidth="1"/>
    <col min="6" max="16" width="6.140625" style="38" customWidth="1"/>
    <col min="17" max="26" width="6.140625" style="20" customWidth="1"/>
    <col min="27" max="33" width="6.140625" style="62" customWidth="1"/>
    <col min="34" max="34" width="7" style="62" customWidth="1"/>
    <col min="35" max="35" width="6.42578125" style="62" customWidth="1"/>
    <col min="36" max="36" width="6.140625" style="62" customWidth="1"/>
    <col min="37" max="37" width="8.28515625" style="62" customWidth="1"/>
    <col min="38" max="38" width="7.5703125" style="62" customWidth="1"/>
    <col min="39" max="39" width="7.140625" style="62" customWidth="1"/>
    <col min="40" max="40" width="8.85546875" style="62" customWidth="1"/>
    <col min="41" max="41" width="8.140625" style="62" customWidth="1"/>
    <col min="42" max="42" width="8" style="62" customWidth="1"/>
    <col min="43" max="43" width="7.42578125" style="62" customWidth="1"/>
    <col min="44" max="44" width="8.140625" style="62" customWidth="1"/>
    <col min="45" max="45" width="7.140625" style="62" hidden="1" customWidth="1"/>
    <col min="46" max="68" width="9.140625" style="67"/>
    <col min="69" max="16384" width="9.140625" style="62"/>
  </cols>
  <sheetData>
    <row r="1" spans="1:812" x14ac:dyDescent="0.25">
      <c r="A1" s="15"/>
      <c r="U1" s="381" t="s">
        <v>84</v>
      </c>
      <c r="V1" s="381"/>
      <c r="W1" s="381"/>
      <c r="X1" s="381"/>
      <c r="Y1" s="381"/>
      <c r="Z1" s="381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</row>
    <row r="2" spans="1:812" x14ac:dyDescent="0.25">
      <c r="A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</row>
    <row r="3" spans="1:812" s="24" customFormat="1" ht="14.25" x14ac:dyDescent="0.2">
      <c r="B3" s="68" t="s">
        <v>193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9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</row>
    <row r="4" spans="1:812" x14ac:dyDescent="0.25">
      <c r="A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</row>
    <row r="5" spans="1:812" s="56" customFormat="1" ht="36" customHeight="1" x14ac:dyDescent="0.25">
      <c r="A5" s="379" t="s">
        <v>23</v>
      </c>
      <c r="B5" s="330" t="s">
        <v>34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72" t="s">
        <v>124</v>
      </c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</row>
    <row r="6" spans="1:812" s="56" customFormat="1" ht="24" customHeight="1" x14ac:dyDescent="0.25">
      <c r="A6" s="379"/>
      <c r="B6" s="330"/>
      <c r="C6" s="330" t="s">
        <v>113</v>
      </c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0"/>
      <c r="AP6" s="330"/>
      <c r="AQ6" s="330"/>
      <c r="AR6" s="330"/>
      <c r="AS6" s="372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</row>
    <row r="7" spans="1:812" s="56" customFormat="1" ht="24" customHeight="1" x14ac:dyDescent="0.25">
      <c r="A7" s="379"/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58" t="s">
        <v>118</v>
      </c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</row>
    <row r="8" spans="1:812" s="56" customFormat="1" ht="26.25" customHeight="1" x14ac:dyDescent="0.25">
      <c r="A8" s="379"/>
      <c r="B8" s="330"/>
      <c r="C8" s="330" t="s">
        <v>3</v>
      </c>
      <c r="D8" s="330"/>
      <c r="E8" s="330"/>
      <c r="F8" s="330"/>
      <c r="G8" s="330"/>
      <c r="H8" s="330"/>
      <c r="I8" s="330" t="s">
        <v>4</v>
      </c>
      <c r="J8" s="330"/>
      <c r="K8" s="330"/>
      <c r="L8" s="330"/>
      <c r="M8" s="330"/>
      <c r="N8" s="330"/>
      <c r="O8" s="330" t="s">
        <v>5</v>
      </c>
      <c r="P8" s="330"/>
      <c r="Q8" s="330"/>
      <c r="R8" s="330"/>
      <c r="S8" s="330"/>
      <c r="T8" s="330"/>
      <c r="U8" s="330" t="s">
        <v>6</v>
      </c>
      <c r="V8" s="330"/>
      <c r="W8" s="330"/>
      <c r="X8" s="330"/>
      <c r="Y8" s="330"/>
      <c r="Z8" s="330"/>
      <c r="AA8" s="330" t="s">
        <v>7</v>
      </c>
      <c r="AB8" s="330"/>
      <c r="AC8" s="330"/>
      <c r="AD8" s="330"/>
      <c r="AE8" s="330"/>
      <c r="AF8" s="330"/>
      <c r="AG8" s="357" t="s">
        <v>151</v>
      </c>
      <c r="AH8" s="380"/>
      <c r="AI8" s="380"/>
      <c r="AJ8" s="380"/>
      <c r="AK8" s="380"/>
      <c r="AL8" s="358"/>
      <c r="AM8" s="330" t="s">
        <v>8</v>
      </c>
      <c r="AN8" s="330"/>
      <c r="AO8" s="330"/>
      <c r="AP8" s="330"/>
      <c r="AQ8" s="330"/>
      <c r="AR8" s="330"/>
      <c r="AS8" s="3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</row>
    <row r="9" spans="1:812" s="65" customFormat="1" ht="36.75" customHeight="1" x14ac:dyDescent="0.25">
      <c r="A9" s="379"/>
      <c r="B9" s="330"/>
      <c r="C9" s="330">
        <v>2022</v>
      </c>
      <c r="D9" s="330"/>
      <c r="E9" s="330"/>
      <c r="F9" s="374">
        <v>2023</v>
      </c>
      <c r="G9" s="374"/>
      <c r="H9" s="374"/>
      <c r="I9" s="330">
        <v>2022</v>
      </c>
      <c r="J9" s="330"/>
      <c r="K9" s="330"/>
      <c r="L9" s="374">
        <v>2023</v>
      </c>
      <c r="M9" s="374"/>
      <c r="N9" s="374"/>
      <c r="O9" s="330">
        <v>2022</v>
      </c>
      <c r="P9" s="330"/>
      <c r="Q9" s="330"/>
      <c r="R9" s="374">
        <v>2023</v>
      </c>
      <c r="S9" s="374"/>
      <c r="T9" s="374"/>
      <c r="U9" s="330">
        <v>2022</v>
      </c>
      <c r="V9" s="330"/>
      <c r="W9" s="330"/>
      <c r="X9" s="374">
        <v>2023</v>
      </c>
      <c r="Y9" s="374"/>
      <c r="Z9" s="374"/>
      <c r="AA9" s="330">
        <v>2022</v>
      </c>
      <c r="AB9" s="330"/>
      <c r="AC9" s="330"/>
      <c r="AD9" s="374">
        <v>2023</v>
      </c>
      <c r="AE9" s="374"/>
      <c r="AF9" s="374"/>
      <c r="AG9" s="330">
        <v>2022</v>
      </c>
      <c r="AH9" s="330"/>
      <c r="AI9" s="330"/>
      <c r="AJ9" s="374">
        <v>2023</v>
      </c>
      <c r="AK9" s="374"/>
      <c r="AL9" s="374"/>
      <c r="AM9" s="330">
        <v>2022</v>
      </c>
      <c r="AN9" s="330"/>
      <c r="AO9" s="330"/>
      <c r="AP9" s="374">
        <v>2023</v>
      </c>
      <c r="AQ9" s="374"/>
      <c r="AR9" s="374"/>
      <c r="AS9" s="358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  <c r="KO9" s="64"/>
      <c r="KP9" s="64"/>
      <c r="KQ9" s="64"/>
      <c r="KR9" s="64"/>
      <c r="KS9" s="64"/>
      <c r="KT9" s="64"/>
      <c r="KU9" s="64"/>
      <c r="KV9" s="64"/>
      <c r="KW9" s="64"/>
      <c r="KX9" s="64"/>
      <c r="KY9" s="64"/>
      <c r="KZ9" s="64"/>
      <c r="LA9" s="64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4"/>
      <c r="LN9" s="64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4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4"/>
      <c r="MQ9" s="64"/>
      <c r="MR9" s="64"/>
      <c r="MS9" s="64"/>
      <c r="MT9" s="64"/>
      <c r="MU9" s="64"/>
      <c r="MV9" s="64"/>
      <c r="MW9" s="64"/>
      <c r="MX9" s="64"/>
      <c r="MY9" s="64"/>
      <c r="MZ9" s="64"/>
      <c r="NA9" s="64"/>
      <c r="NB9" s="64"/>
      <c r="NC9" s="64"/>
      <c r="ND9" s="64"/>
      <c r="NE9" s="64"/>
      <c r="NF9" s="64"/>
      <c r="NG9" s="64"/>
      <c r="NH9" s="64"/>
      <c r="NI9" s="64"/>
      <c r="NJ9" s="64"/>
      <c r="NK9" s="64"/>
      <c r="NL9" s="64"/>
      <c r="NM9" s="64"/>
      <c r="NN9" s="64"/>
      <c r="NO9" s="64"/>
      <c r="NP9" s="64"/>
      <c r="NQ9" s="64"/>
      <c r="NR9" s="64"/>
      <c r="NS9" s="64"/>
      <c r="NT9" s="64"/>
      <c r="NU9" s="64"/>
      <c r="NV9" s="64"/>
      <c r="NW9" s="64"/>
      <c r="NX9" s="64"/>
      <c r="NY9" s="64"/>
      <c r="NZ9" s="64"/>
      <c r="OA9" s="64"/>
      <c r="OB9" s="64"/>
      <c r="OC9" s="64"/>
      <c r="OD9" s="64"/>
      <c r="OE9" s="64"/>
      <c r="OF9" s="64"/>
      <c r="OG9" s="64"/>
      <c r="OH9" s="64"/>
      <c r="OI9" s="64"/>
      <c r="OJ9" s="64"/>
      <c r="OK9" s="64"/>
      <c r="OL9" s="64"/>
      <c r="OM9" s="64"/>
      <c r="ON9" s="64"/>
      <c r="OO9" s="64"/>
      <c r="OP9" s="64"/>
      <c r="OQ9" s="64"/>
      <c r="OR9" s="64"/>
      <c r="OS9" s="64"/>
      <c r="OT9" s="64"/>
      <c r="OU9" s="64"/>
      <c r="OV9" s="64"/>
      <c r="OW9" s="64"/>
      <c r="OX9" s="64"/>
      <c r="OY9" s="64"/>
      <c r="OZ9" s="64"/>
      <c r="PA9" s="64"/>
      <c r="PB9" s="64"/>
      <c r="PC9" s="64"/>
      <c r="PD9" s="64"/>
      <c r="PE9" s="64"/>
      <c r="PF9" s="64"/>
      <c r="PG9" s="64"/>
      <c r="PH9" s="64"/>
      <c r="PI9" s="64"/>
      <c r="PJ9" s="64"/>
      <c r="PK9" s="64"/>
      <c r="PL9" s="64"/>
      <c r="PM9" s="64"/>
      <c r="PN9" s="64"/>
      <c r="PO9" s="64"/>
      <c r="PP9" s="64"/>
      <c r="PQ9" s="64"/>
      <c r="PR9" s="64"/>
      <c r="PS9" s="64"/>
      <c r="PT9" s="64"/>
      <c r="PU9" s="64"/>
      <c r="PV9" s="64"/>
      <c r="PW9" s="64"/>
      <c r="PX9" s="64"/>
      <c r="PY9" s="64"/>
      <c r="PZ9" s="64"/>
      <c r="QA9" s="64"/>
      <c r="QB9" s="64"/>
      <c r="QC9" s="64"/>
      <c r="QD9" s="64"/>
      <c r="QE9" s="64"/>
      <c r="QF9" s="64"/>
      <c r="QG9" s="64"/>
      <c r="QH9" s="64"/>
      <c r="QI9" s="64"/>
      <c r="QJ9" s="64"/>
      <c r="QK9" s="64"/>
      <c r="QL9" s="64"/>
      <c r="QM9" s="64"/>
      <c r="QN9" s="64"/>
      <c r="QO9" s="64"/>
      <c r="QP9" s="64"/>
      <c r="QQ9" s="64"/>
      <c r="QR9" s="64"/>
      <c r="QS9" s="64"/>
      <c r="QT9" s="64"/>
      <c r="QU9" s="64"/>
      <c r="QV9" s="64"/>
      <c r="QW9" s="64"/>
      <c r="QX9" s="64"/>
      <c r="QY9" s="64"/>
      <c r="QZ9" s="64"/>
      <c r="RA9" s="64"/>
      <c r="RB9" s="64"/>
      <c r="RC9" s="64"/>
      <c r="RD9" s="64"/>
      <c r="RE9" s="64"/>
      <c r="RF9" s="64"/>
      <c r="RG9" s="64"/>
      <c r="RH9" s="64"/>
      <c r="RI9" s="64"/>
      <c r="RJ9" s="64"/>
      <c r="RK9" s="64"/>
      <c r="RL9" s="64"/>
      <c r="RM9" s="64"/>
      <c r="RN9" s="64"/>
      <c r="RO9" s="64"/>
      <c r="RP9" s="64"/>
      <c r="RQ9" s="64"/>
      <c r="RR9" s="64"/>
      <c r="RS9" s="64"/>
      <c r="RT9" s="64"/>
      <c r="RU9" s="64"/>
      <c r="RV9" s="64"/>
      <c r="RW9" s="64"/>
      <c r="RX9" s="64"/>
      <c r="RY9" s="64"/>
      <c r="RZ9" s="64"/>
      <c r="SA9" s="64"/>
      <c r="SB9" s="64"/>
      <c r="SC9" s="64"/>
      <c r="SD9" s="64"/>
      <c r="SE9" s="64"/>
      <c r="SF9" s="64"/>
      <c r="SG9" s="64"/>
      <c r="SH9" s="64"/>
      <c r="SI9" s="64"/>
      <c r="SJ9" s="64"/>
      <c r="SK9" s="64"/>
      <c r="SL9" s="64"/>
      <c r="SM9" s="64"/>
      <c r="SN9" s="64"/>
      <c r="SO9" s="64"/>
      <c r="SP9" s="64"/>
      <c r="SQ9" s="64"/>
      <c r="SR9" s="64"/>
      <c r="SS9" s="64"/>
      <c r="ST9" s="64"/>
      <c r="SU9" s="64"/>
      <c r="SV9" s="64"/>
      <c r="SW9" s="64"/>
      <c r="SX9" s="64"/>
      <c r="SY9" s="64"/>
      <c r="SZ9" s="64"/>
      <c r="TA9" s="64"/>
      <c r="TB9" s="64"/>
      <c r="TC9" s="64"/>
      <c r="TD9" s="64"/>
      <c r="TE9" s="64"/>
      <c r="TF9" s="64"/>
      <c r="TG9" s="64"/>
      <c r="TH9" s="64"/>
      <c r="TI9" s="64"/>
      <c r="TJ9" s="64"/>
      <c r="TK9" s="64"/>
      <c r="TL9" s="64"/>
      <c r="TM9" s="64"/>
      <c r="TN9" s="64"/>
      <c r="TO9" s="64"/>
      <c r="TP9" s="64"/>
      <c r="TQ9" s="64"/>
      <c r="TR9" s="64"/>
      <c r="TS9" s="64"/>
      <c r="TT9" s="64"/>
      <c r="TU9" s="64"/>
      <c r="TV9" s="64"/>
      <c r="TW9" s="64"/>
      <c r="TX9" s="64"/>
      <c r="TY9" s="64"/>
      <c r="TZ9" s="64"/>
      <c r="UA9" s="64"/>
      <c r="UB9" s="64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4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4"/>
      <c r="WP9" s="64"/>
      <c r="WQ9" s="64"/>
      <c r="WR9" s="64"/>
      <c r="WS9" s="64"/>
      <c r="WT9" s="64"/>
      <c r="WU9" s="64"/>
      <c r="WV9" s="64"/>
      <c r="WW9" s="64"/>
      <c r="WX9" s="64"/>
      <c r="WY9" s="64"/>
      <c r="WZ9" s="64"/>
      <c r="XA9" s="64"/>
      <c r="XB9" s="64"/>
      <c r="XC9" s="64"/>
      <c r="XD9" s="64"/>
      <c r="XE9" s="64"/>
      <c r="XF9" s="64"/>
      <c r="XG9" s="64"/>
      <c r="XH9" s="64"/>
      <c r="XI9" s="64"/>
      <c r="XJ9" s="64"/>
      <c r="XK9" s="64"/>
      <c r="XL9" s="64"/>
      <c r="XM9" s="64"/>
      <c r="XN9" s="64"/>
      <c r="XO9" s="64"/>
      <c r="XP9" s="64"/>
      <c r="XQ9" s="64"/>
      <c r="XR9" s="64"/>
      <c r="XS9" s="64"/>
      <c r="XT9" s="64"/>
      <c r="XU9" s="64"/>
      <c r="XV9" s="64"/>
      <c r="XW9" s="64"/>
      <c r="XX9" s="64"/>
      <c r="XY9" s="64"/>
      <c r="XZ9" s="64"/>
      <c r="YA9" s="64"/>
      <c r="YB9" s="64"/>
      <c r="YC9" s="64"/>
      <c r="YD9" s="64"/>
      <c r="YE9" s="64"/>
      <c r="YF9" s="64"/>
      <c r="YG9" s="64"/>
      <c r="YH9" s="64"/>
      <c r="YI9" s="64"/>
      <c r="YJ9" s="64"/>
      <c r="YK9" s="64"/>
      <c r="YL9" s="64"/>
      <c r="YM9" s="64"/>
      <c r="YN9" s="64"/>
      <c r="YO9" s="64"/>
      <c r="YP9" s="64"/>
      <c r="YQ9" s="64"/>
      <c r="YR9" s="64"/>
      <c r="YS9" s="64"/>
      <c r="YT9" s="64"/>
      <c r="YU9" s="64"/>
      <c r="YV9" s="64"/>
      <c r="YW9" s="64"/>
      <c r="YX9" s="64"/>
      <c r="YY9" s="64"/>
      <c r="YZ9" s="64"/>
      <c r="ZA9" s="64"/>
      <c r="ZB9" s="64"/>
      <c r="ZC9" s="64"/>
      <c r="ZD9" s="64"/>
      <c r="ZE9" s="64"/>
      <c r="ZF9" s="64"/>
      <c r="ZG9" s="64"/>
      <c r="ZH9" s="64"/>
      <c r="ZI9" s="64"/>
      <c r="ZJ9" s="64"/>
      <c r="ZK9" s="64"/>
      <c r="ZL9" s="64"/>
      <c r="ZM9" s="64"/>
      <c r="ZN9" s="64"/>
      <c r="ZO9" s="64"/>
      <c r="ZP9" s="64"/>
      <c r="ZQ9" s="64"/>
      <c r="ZR9" s="64"/>
      <c r="ZS9" s="64"/>
      <c r="ZT9" s="64"/>
      <c r="ZU9" s="64"/>
      <c r="ZV9" s="64"/>
      <c r="ZW9" s="64"/>
      <c r="ZX9" s="64"/>
      <c r="ZY9" s="64"/>
      <c r="ZZ9" s="64"/>
      <c r="AAA9" s="64"/>
      <c r="AAB9" s="64"/>
      <c r="AAC9" s="64"/>
      <c r="AAD9" s="64"/>
      <c r="AAE9" s="64"/>
      <c r="AAF9" s="64"/>
      <c r="AAG9" s="64"/>
      <c r="AAH9" s="64"/>
      <c r="AAI9" s="64"/>
      <c r="AAJ9" s="64"/>
      <c r="AAK9" s="64"/>
      <c r="AAL9" s="64"/>
      <c r="AAM9" s="64"/>
      <c r="AAN9" s="64"/>
      <c r="AAO9" s="64"/>
      <c r="AAP9" s="64"/>
      <c r="AAQ9" s="64"/>
      <c r="AAR9" s="64"/>
      <c r="AAS9" s="64"/>
      <c r="AAT9" s="64"/>
      <c r="AAU9" s="64"/>
      <c r="AAV9" s="64"/>
      <c r="AAW9" s="64"/>
      <c r="AAX9" s="64"/>
      <c r="AAY9" s="64"/>
      <c r="AAZ9" s="64"/>
      <c r="ABA9" s="64"/>
      <c r="ABB9" s="64"/>
      <c r="ABC9" s="64"/>
      <c r="ABD9" s="64"/>
      <c r="ABE9" s="64"/>
      <c r="ABF9" s="64"/>
      <c r="ABG9" s="64"/>
      <c r="ABH9" s="64"/>
      <c r="ABI9" s="64"/>
      <c r="ABJ9" s="64"/>
      <c r="ABK9" s="64"/>
      <c r="ABL9" s="64"/>
      <c r="ABM9" s="64"/>
      <c r="ABN9" s="64"/>
      <c r="ABO9" s="64"/>
      <c r="ABP9" s="64"/>
      <c r="ABQ9" s="64"/>
      <c r="ABR9" s="64"/>
      <c r="ABS9" s="64"/>
      <c r="ABT9" s="64"/>
      <c r="ABU9" s="64"/>
      <c r="ABV9" s="64"/>
      <c r="ABW9" s="64"/>
      <c r="ABX9" s="64"/>
      <c r="ABY9" s="64"/>
      <c r="ABZ9" s="64"/>
      <c r="ACA9" s="64"/>
      <c r="ACB9" s="64"/>
      <c r="ACC9" s="64"/>
      <c r="ACD9" s="64"/>
      <c r="ACE9" s="64"/>
      <c r="ACF9" s="64"/>
      <c r="ACG9" s="64"/>
      <c r="ACH9" s="64"/>
      <c r="ACI9" s="64"/>
      <c r="ACJ9" s="64"/>
      <c r="ACK9" s="64"/>
      <c r="ACL9" s="64"/>
      <c r="ACM9" s="64"/>
      <c r="ACN9" s="64"/>
      <c r="ACO9" s="64"/>
      <c r="ACP9" s="64"/>
      <c r="ACQ9" s="64"/>
      <c r="ACR9" s="64"/>
      <c r="ACS9" s="64"/>
      <c r="ACT9" s="64"/>
      <c r="ACU9" s="64"/>
      <c r="ACV9" s="64"/>
      <c r="ACW9" s="64"/>
      <c r="ACX9" s="64"/>
      <c r="ACY9" s="64"/>
      <c r="ACZ9" s="64"/>
      <c r="ADA9" s="64"/>
      <c r="ADB9" s="64"/>
      <c r="ADC9" s="64"/>
      <c r="ADD9" s="64"/>
      <c r="ADE9" s="64"/>
      <c r="ADF9" s="64"/>
      <c r="ADG9" s="64"/>
      <c r="ADH9" s="64"/>
      <c r="ADI9" s="64"/>
      <c r="ADJ9" s="64"/>
      <c r="ADK9" s="64"/>
      <c r="ADL9" s="64"/>
      <c r="ADM9" s="64"/>
      <c r="ADN9" s="64"/>
      <c r="ADO9" s="64"/>
      <c r="ADP9" s="64"/>
      <c r="ADQ9" s="64"/>
      <c r="ADR9" s="64"/>
      <c r="ADS9" s="64"/>
      <c r="ADT9" s="64"/>
      <c r="ADU9" s="64"/>
      <c r="ADV9" s="64"/>
      <c r="ADW9" s="64"/>
      <c r="ADX9" s="64"/>
      <c r="ADY9" s="64"/>
      <c r="ADZ9" s="64"/>
      <c r="AEA9" s="64"/>
      <c r="AEB9" s="64"/>
      <c r="AEC9" s="64"/>
      <c r="AED9" s="64"/>
      <c r="AEE9" s="64"/>
      <c r="AEF9" s="64"/>
    </row>
    <row r="10" spans="1:812" s="75" customFormat="1" ht="66.75" customHeight="1" x14ac:dyDescent="0.25">
      <c r="A10" s="379"/>
      <c r="B10" s="330"/>
      <c r="C10" s="72" t="s">
        <v>114</v>
      </c>
      <c r="D10" s="72" t="s">
        <v>115</v>
      </c>
      <c r="E10" s="72" t="s">
        <v>116</v>
      </c>
      <c r="F10" s="72" t="s">
        <v>114</v>
      </c>
      <c r="G10" s="72" t="s">
        <v>115</v>
      </c>
      <c r="H10" s="72" t="s">
        <v>116</v>
      </c>
      <c r="I10" s="72" t="s">
        <v>114</v>
      </c>
      <c r="J10" s="72" t="s">
        <v>115</v>
      </c>
      <c r="K10" s="72" t="s">
        <v>116</v>
      </c>
      <c r="L10" s="72" t="s">
        <v>114</v>
      </c>
      <c r="M10" s="72" t="s">
        <v>115</v>
      </c>
      <c r="N10" s="72" t="s">
        <v>116</v>
      </c>
      <c r="O10" s="72" t="s">
        <v>114</v>
      </c>
      <c r="P10" s="72" t="s">
        <v>115</v>
      </c>
      <c r="Q10" s="72" t="s">
        <v>116</v>
      </c>
      <c r="R10" s="72" t="s">
        <v>114</v>
      </c>
      <c r="S10" s="72" t="s">
        <v>115</v>
      </c>
      <c r="T10" s="72" t="s">
        <v>116</v>
      </c>
      <c r="U10" s="72" t="s">
        <v>114</v>
      </c>
      <c r="V10" s="72" t="s">
        <v>115</v>
      </c>
      <c r="W10" s="72" t="s">
        <v>116</v>
      </c>
      <c r="X10" s="72" t="s">
        <v>114</v>
      </c>
      <c r="Y10" s="72" t="s">
        <v>115</v>
      </c>
      <c r="Z10" s="72" t="s">
        <v>116</v>
      </c>
      <c r="AA10" s="72" t="s">
        <v>114</v>
      </c>
      <c r="AB10" s="72" t="s">
        <v>115</v>
      </c>
      <c r="AC10" s="72" t="s">
        <v>116</v>
      </c>
      <c r="AD10" s="72" t="s">
        <v>114</v>
      </c>
      <c r="AE10" s="72" t="s">
        <v>115</v>
      </c>
      <c r="AF10" s="72" t="s">
        <v>116</v>
      </c>
      <c r="AG10" s="72" t="s">
        <v>114</v>
      </c>
      <c r="AH10" s="72" t="s">
        <v>115</v>
      </c>
      <c r="AI10" s="72" t="s">
        <v>116</v>
      </c>
      <c r="AJ10" s="72" t="s">
        <v>114</v>
      </c>
      <c r="AK10" s="72" t="s">
        <v>115</v>
      </c>
      <c r="AL10" s="72" t="s">
        <v>116</v>
      </c>
      <c r="AM10" s="72" t="s">
        <v>114</v>
      </c>
      <c r="AN10" s="72" t="s">
        <v>115</v>
      </c>
      <c r="AO10" s="72" t="s">
        <v>116</v>
      </c>
      <c r="AP10" s="72" t="s">
        <v>114</v>
      </c>
      <c r="AQ10" s="72" t="s">
        <v>115</v>
      </c>
      <c r="AR10" s="72" t="s">
        <v>116</v>
      </c>
      <c r="AS10" s="53">
        <v>2018</v>
      </c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  <c r="IW10" s="74"/>
      <c r="IX10" s="74"/>
      <c r="IY10" s="74"/>
      <c r="IZ10" s="74"/>
      <c r="JA10" s="74"/>
      <c r="JB10" s="74"/>
      <c r="JC10" s="74"/>
      <c r="JD10" s="74"/>
      <c r="JE10" s="74"/>
      <c r="JF10" s="74"/>
      <c r="JG10" s="74"/>
      <c r="JH10" s="74"/>
      <c r="JI10" s="74"/>
      <c r="JJ10" s="74"/>
      <c r="JK10" s="74"/>
      <c r="JL10" s="74"/>
      <c r="JM10" s="74"/>
      <c r="JN10" s="74"/>
      <c r="JO10" s="74"/>
      <c r="JP10" s="74"/>
      <c r="JQ10" s="74"/>
      <c r="JR10" s="74"/>
      <c r="JS10" s="74"/>
      <c r="JT10" s="74"/>
      <c r="JU10" s="74"/>
      <c r="JV10" s="74"/>
      <c r="JW10" s="74"/>
      <c r="JX10" s="74"/>
      <c r="JY10" s="74"/>
      <c r="JZ10" s="74"/>
      <c r="KA10" s="74"/>
      <c r="KB10" s="74"/>
      <c r="KC10" s="74"/>
      <c r="KD10" s="74"/>
      <c r="KE10" s="74"/>
      <c r="KF10" s="74"/>
      <c r="KG10" s="74"/>
      <c r="KH10" s="74"/>
      <c r="KI10" s="74"/>
      <c r="KJ10" s="74"/>
      <c r="KK10" s="74"/>
      <c r="KL10" s="74"/>
      <c r="KM10" s="74"/>
      <c r="KN10" s="74"/>
      <c r="KO10" s="74"/>
      <c r="KP10" s="74"/>
      <c r="KQ10" s="74"/>
      <c r="KR10" s="74"/>
      <c r="KS10" s="74"/>
      <c r="KT10" s="74"/>
      <c r="KU10" s="74"/>
      <c r="KV10" s="74"/>
      <c r="KW10" s="74"/>
      <c r="KX10" s="74"/>
      <c r="KY10" s="74"/>
      <c r="KZ10" s="74"/>
      <c r="LA10" s="74"/>
      <c r="LB10" s="74"/>
      <c r="LC10" s="74"/>
      <c r="LD10" s="74"/>
      <c r="LE10" s="74"/>
      <c r="LF10" s="74"/>
      <c r="LG10" s="74"/>
      <c r="LH10" s="74"/>
      <c r="LI10" s="74"/>
      <c r="LJ10" s="74"/>
      <c r="LK10" s="74"/>
      <c r="LL10" s="74"/>
      <c r="LM10" s="74"/>
      <c r="LN10" s="74"/>
      <c r="LO10" s="74"/>
      <c r="LP10" s="74"/>
      <c r="LQ10" s="74"/>
      <c r="LR10" s="74"/>
      <c r="LS10" s="74"/>
      <c r="LT10" s="74"/>
      <c r="LU10" s="74"/>
      <c r="LV10" s="74"/>
      <c r="LW10" s="74"/>
      <c r="LX10" s="74"/>
      <c r="LY10" s="74"/>
      <c r="LZ10" s="74"/>
      <c r="MA10" s="74"/>
      <c r="MB10" s="74"/>
      <c r="MC10" s="74"/>
      <c r="MD10" s="74"/>
      <c r="ME10" s="74"/>
      <c r="MF10" s="74"/>
      <c r="MG10" s="74"/>
      <c r="MH10" s="74"/>
      <c r="MI10" s="74"/>
      <c r="MJ10" s="74"/>
      <c r="MK10" s="74"/>
      <c r="ML10" s="74"/>
      <c r="MM10" s="74"/>
      <c r="MN10" s="74"/>
      <c r="MO10" s="74"/>
      <c r="MP10" s="74"/>
      <c r="MQ10" s="74"/>
      <c r="MR10" s="74"/>
      <c r="MS10" s="74"/>
      <c r="MT10" s="74"/>
      <c r="MU10" s="74"/>
      <c r="MV10" s="74"/>
      <c r="MW10" s="74"/>
      <c r="MX10" s="74"/>
      <c r="MY10" s="74"/>
      <c r="MZ10" s="74"/>
      <c r="NA10" s="74"/>
      <c r="NB10" s="74"/>
      <c r="NC10" s="74"/>
      <c r="ND10" s="74"/>
      <c r="NE10" s="74"/>
      <c r="NF10" s="74"/>
      <c r="NG10" s="74"/>
      <c r="NH10" s="74"/>
      <c r="NI10" s="74"/>
      <c r="NJ10" s="74"/>
      <c r="NK10" s="74"/>
      <c r="NL10" s="74"/>
      <c r="NM10" s="74"/>
      <c r="NN10" s="74"/>
      <c r="NO10" s="74"/>
      <c r="NP10" s="74"/>
      <c r="NQ10" s="74"/>
      <c r="NR10" s="74"/>
      <c r="NS10" s="74"/>
      <c r="NT10" s="74"/>
      <c r="NU10" s="74"/>
      <c r="NV10" s="74"/>
      <c r="NW10" s="74"/>
      <c r="NX10" s="74"/>
      <c r="NY10" s="74"/>
      <c r="NZ10" s="74"/>
      <c r="OA10" s="74"/>
      <c r="OB10" s="74"/>
      <c r="OC10" s="74"/>
      <c r="OD10" s="74"/>
      <c r="OE10" s="74"/>
      <c r="OF10" s="74"/>
      <c r="OG10" s="74"/>
      <c r="OH10" s="74"/>
      <c r="OI10" s="74"/>
      <c r="OJ10" s="74"/>
      <c r="OK10" s="74"/>
      <c r="OL10" s="74"/>
      <c r="OM10" s="74"/>
      <c r="ON10" s="74"/>
      <c r="OO10" s="74"/>
      <c r="OP10" s="74"/>
      <c r="OQ10" s="74"/>
      <c r="OR10" s="74"/>
      <c r="OS10" s="74"/>
      <c r="OT10" s="74"/>
      <c r="OU10" s="74"/>
      <c r="OV10" s="74"/>
      <c r="OW10" s="74"/>
      <c r="OX10" s="74"/>
      <c r="OY10" s="74"/>
      <c r="OZ10" s="74"/>
      <c r="PA10" s="74"/>
      <c r="PB10" s="74"/>
      <c r="PC10" s="74"/>
      <c r="PD10" s="74"/>
      <c r="PE10" s="74"/>
      <c r="PF10" s="74"/>
      <c r="PG10" s="74"/>
      <c r="PH10" s="74"/>
      <c r="PI10" s="74"/>
      <c r="PJ10" s="74"/>
      <c r="PK10" s="74"/>
      <c r="PL10" s="74"/>
      <c r="PM10" s="74"/>
      <c r="PN10" s="74"/>
      <c r="PO10" s="74"/>
      <c r="PP10" s="74"/>
      <c r="PQ10" s="74"/>
      <c r="PR10" s="74"/>
      <c r="PS10" s="74"/>
      <c r="PT10" s="74"/>
      <c r="PU10" s="74"/>
      <c r="PV10" s="74"/>
      <c r="PW10" s="74"/>
      <c r="PX10" s="74"/>
      <c r="PY10" s="74"/>
      <c r="PZ10" s="74"/>
      <c r="QA10" s="74"/>
      <c r="QB10" s="74"/>
      <c r="QC10" s="74"/>
      <c r="QD10" s="74"/>
      <c r="QE10" s="74"/>
      <c r="QF10" s="74"/>
      <c r="QG10" s="74"/>
      <c r="QH10" s="74"/>
      <c r="QI10" s="74"/>
      <c r="QJ10" s="74"/>
      <c r="QK10" s="74"/>
      <c r="QL10" s="74"/>
      <c r="QM10" s="74"/>
      <c r="QN10" s="74"/>
      <c r="QO10" s="74"/>
      <c r="QP10" s="74"/>
      <c r="QQ10" s="74"/>
      <c r="QR10" s="74"/>
      <c r="QS10" s="74"/>
      <c r="QT10" s="74"/>
      <c r="QU10" s="74"/>
      <c r="QV10" s="74"/>
      <c r="QW10" s="74"/>
      <c r="QX10" s="74"/>
      <c r="QY10" s="74"/>
      <c r="QZ10" s="74"/>
      <c r="RA10" s="74"/>
      <c r="RB10" s="74"/>
      <c r="RC10" s="74"/>
      <c r="RD10" s="74"/>
      <c r="RE10" s="74"/>
      <c r="RF10" s="74"/>
      <c r="RG10" s="74"/>
      <c r="RH10" s="74"/>
      <c r="RI10" s="74"/>
      <c r="RJ10" s="74"/>
      <c r="RK10" s="74"/>
      <c r="RL10" s="74"/>
      <c r="RM10" s="74"/>
      <c r="RN10" s="74"/>
      <c r="RO10" s="74"/>
      <c r="RP10" s="74"/>
      <c r="RQ10" s="74"/>
      <c r="RR10" s="74"/>
      <c r="RS10" s="74"/>
      <c r="RT10" s="74"/>
      <c r="RU10" s="74"/>
      <c r="RV10" s="74"/>
      <c r="RW10" s="74"/>
      <c r="RX10" s="74"/>
      <c r="RY10" s="74"/>
      <c r="RZ10" s="74"/>
      <c r="SA10" s="74"/>
      <c r="SB10" s="74"/>
      <c r="SC10" s="74"/>
      <c r="SD10" s="74"/>
      <c r="SE10" s="74"/>
      <c r="SF10" s="74"/>
      <c r="SG10" s="74"/>
      <c r="SH10" s="74"/>
      <c r="SI10" s="74"/>
      <c r="SJ10" s="74"/>
      <c r="SK10" s="74"/>
      <c r="SL10" s="74"/>
      <c r="SM10" s="74"/>
      <c r="SN10" s="74"/>
      <c r="SO10" s="74"/>
      <c r="SP10" s="74"/>
      <c r="SQ10" s="74"/>
      <c r="SR10" s="74"/>
      <c r="SS10" s="74"/>
      <c r="ST10" s="74"/>
      <c r="SU10" s="74"/>
      <c r="SV10" s="74"/>
      <c r="SW10" s="74"/>
      <c r="SX10" s="74"/>
      <c r="SY10" s="74"/>
      <c r="SZ10" s="74"/>
      <c r="TA10" s="74"/>
      <c r="TB10" s="74"/>
      <c r="TC10" s="74"/>
      <c r="TD10" s="74"/>
      <c r="TE10" s="74"/>
      <c r="TF10" s="74"/>
      <c r="TG10" s="74"/>
      <c r="TH10" s="74"/>
      <c r="TI10" s="74"/>
      <c r="TJ10" s="74"/>
      <c r="TK10" s="74"/>
      <c r="TL10" s="74"/>
      <c r="TM10" s="74"/>
      <c r="TN10" s="74"/>
      <c r="TO10" s="74"/>
      <c r="TP10" s="74"/>
      <c r="TQ10" s="74"/>
      <c r="TR10" s="74"/>
      <c r="TS10" s="74"/>
      <c r="TT10" s="74"/>
      <c r="TU10" s="74"/>
      <c r="TV10" s="74"/>
      <c r="TW10" s="74"/>
      <c r="TX10" s="74"/>
      <c r="TY10" s="74"/>
      <c r="TZ10" s="74"/>
      <c r="UA10" s="74"/>
      <c r="UB10" s="74"/>
      <c r="UC10" s="74"/>
      <c r="UD10" s="74"/>
      <c r="UE10" s="74"/>
      <c r="UF10" s="74"/>
      <c r="UG10" s="74"/>
      <c r="UH10" s="74"/>
      <c r="UI10" s="74"/>
      <c r="UJ10" s="74"/>
      <c r="UK10" s="74"/>
      <c r="UL10" s="74"/>
      <c r="UM10" s="74"/>
      <c r="UN10" s="74"/>
      <c r="UO10" s="74"/>
      <c r="UP10" s="74"/>
      <c r="UQ10" s="74"/>
      <c r="UR10" s="74"/>
      <c r="US10" s="74"/>
      <c r="UT10" s="74"/>
      <c r="UU10" s="74"/>
      <c r="UV10" s="74"/>
      <c r="UW10" s="74"/>
      <c r="UX10" s="74"/>
      <c r="UY10" s="74"/>
      <c r="UZ10" s="74"/>
      <c r="VA10" s="74"/>
      <c r="VB10" s="74"/>
      <c r="VC10" s="74"/>
      <c r="VD10" s="74"/>
      <c r="VE10" s="74"/>
      <c r="VF10" s="74"/>
      <c r="VG10" s="74"/>
      <c r="VH10" s="74"/>
      <c r="VI10" s="74"/>
      <c r="VJ10" s="74"/>
      <c r="VK10" s="74"/>
      <c r="VL10" s="74"/>
      <c r="VM10" s="74"/>
      <c r="VN10" s="74"/>
      <c r="VO10" s="74"/>
      <c r="VP10" s="74"/>
      <c r="VQ10" s="74"/>
      <c r="VR10" s="74"/>
      <c r="VS10" s="74"/>
      <c r="VT10" s="74"/>
      <c r="VU10" s="74"/>
      <c r="VV10" s="74"/>
      <c r="VW10" s="74"/>
      <c r="VX10" s="74"/>
      <c r="VY10" s="74"/>
      <c r="VZ10" s="74"/>
      <c r="WA10" s="74"/>
      <c r="WB10" s="74"/>
      <c r="WC10" s="74"/>
      <c r="WD10" s="74"/>
      <c r="WE10" s="74"/>
      <c r="WF10" s="74"/>
      <c r="WG10" s="74"/>
      <c r="WH10" s="74"/>
      <c r="WI10" s="74"/>
      <c r="WJ10" s="74"/>
      <c r="WK10" s="74"/>
      <c r="WL10" s="74"/>
      <c r="WM10" s="74"/>
      <c r="WN10" s="74"/>
      <c r="WO10" s="74"/>
      <c r="WP10" s="74"/>
      <c r="WQ10" s="74"/>
      <c r="WR10" s="74"/>
      <c r="WS10" s="74"/>
      <c r="WT10" s="74"/>
      <c r="WU10" s="74"/>
      <c r="WV10" s="74"/>
      <c r="WW10" s="74"/>
      <c r="WX10" s="74"/>
      <c r="WY10" s="74"/>
      <c r="WZ10" s="74"/>
      <c r="XA10" s="74"/>
      <c r="XB10" s="74"/>
      <c r="XC10" s="74"/>
      <c r="XD10" s="74"/>
      <c r="XE10" s="74"/>
      <c r="XF10" s="74"/>
      <c r="XG10" s="74"/>
      <c r="XH10" s="74"/>
      <c r="XI10" s="74"/>
      <c r="XJ10" s="74"/>
      <c r="XK10" s="74"/>
      <c r="XL10" s="74"/>
      <c r="XM10" s="74"/>
      <c r="XN10" s="74"/>
      <c r="XO10" s="74"/>
      <c r="XP10" s="74"/>
      <c r="XQ10" s="74"/>
      <c r="XR10" s="74"/>
      <c r="XS10" s="74"/>
      <c r="XT10" s="74"/>
      <c r="XU10" s="74"/>
      <c r="XV10" s="74"/>
      <c r="XW10" s="74"/>
      <c r="XX10" s="74"/>
      <c r="XY10" s="74"/>
      <c r="XZ10" s="74"/>
      <c r="YA10" s="74"/>
      <c r="YB10" s="74"/>
      <c r="YC10" s="74"/>
      <c r="YD10" s="74"/>
      <c r="YE10" s="74"/>
      <c r="YF10" s="74"/>
      <c r="YG10" s="74"/>
      <c r="YH10" s="74"/>
      <c r="YI10" s="74"/>
      <c r="YJ10" s="74"/>
      <c r="YK10" s="74"/>
      <c r="YL10" s="74"/>
      <c r="YM10" s="74"/>
      <c r="YN10" s="74"/>
      <c r="YO10" s="74"/>
      <c r="YP10" s="74"/>
      <c r="YQ10" s="74"/>
      <c r="YR10" s="74"/>
      <c r="YS10" s="74"/>
      <c r="YT10" s="74"/>
      <c r="YU10" s="74"/>
      <c r="YV10" s="74"/>
      <c r="YW10" s="74"/>
      <c r="YX10" s="74"/>
      <c r="YY10" s="74"/>
      <c r="YZ10" s="74"/>
      <c r="ZA10" s="74"/>
      <c r="ZB10" s="74"/>
      <c r="ZC10" s="74"/>
      <c r="ZD10" s="74"/>
      <c r="ZE10" s="74"/>
      <c r="ZF10" s="74"/>
      <c r="ZG10" s="74"/>
      <c r="ZH10" s="74"/>
      <c r="ZI10" s="74"/>
      <c r="ZJ10" s="74"/>
      <c r="ZK10" s="74"/>
      <c r="ZL10" s="74"/>
      <c r="ZM10" s="74"/>
      <c r="ZN10" s="74"/>
      <c r="ZO10" s="74"/>
      <c r="ZP10" s="74"/>
      <c r="ZQ10" s="74"/>
      <c r="ZR10" s="74"/>
      <c r="ZS10" s="74"/>
      <c r="ZT10" s="74"/>
      <c r="ZU10" s="74"/>
      <c r="ZV10" s="74"/>
      <c r="ZW10" s="74"/>
      <c r="ZX10" s="74"/>
      <c r="ZY10" s="74"/>
      <c r="ZZ10" s="74"/>
      <c r="AAA10" s="74"/>
      <c r="AAB10" s="74"/>
      <c r="AAC10" s="74"/>
      <c r="AAD10" s="74"/>
      <c r="AAE10" s="74"/>
      <c r="AAF10" s="74"/>
      <c r="AAG10" s="74"/>
      <c r="AAH10" s="74"/>
      <c r="AAI10" s="74"/>
      <c r="AAJ10" s="74"/>
      <c r="AAK10" s="74"/>
      <c r="AAL10" s="74"/>
      <c r="AAM10" s="74"/>
      <c r="AAN10" s="74"/>
      <c r="AAO10" s="74"/>
      <c r="AAP10" s="74"/>
      <c r="AAQ10" s="74"/>
      <c r="AAR10" s="74"/>
      <c r="AAS10" s="74"/>
      <c r="AAT10" s="74"/>
      <c r="AAU10" s="74"/>
      <c r="AAV10" s="74"/>
      <c r="AAW10" s="74"/>
      <c r="AAX10" s="74"/>
      <c r="AAY10" s="74"/>
      <c r="AAZ10" s="74"/>
      <c r="ABA10" s="74"/>
      <c r="ABB10" s="74"/>
      <c r="ABC10" s="74"/>
      <c r="ABD10" s="74"/>
      <c r="ABE10" s="74"/>
      <c r="ABF10" s="74"/>
      <c r="ABG10" s="74"/>
      <c r="ABH10" s="74"/>
      <c r="ABI10" s="74"/>
      <c r="ABJ10" s="74"/>
      <c r="ABK10" s="74"/>
      <c r="ABL10" s="74"/>
      <c r="ABM10" s="74"/>
      <c r="ABN10" s="74"/>
      <c r="ABO10" s="74"/>
      <c r="ABP10" s="74"/>
      <c r="ABQ10" s="74"/>
      <c r="ABR10" s="74"/>
      <c r="ABS10" s="74"/>
      <c r="ABT10" s="74"/>
      <c r="ABU10" s="74"/>
      <c r="ABV10" s="74"/>
      <c r="ABW10" s="74"/>
      <c r="ABX10" s="74"/>
      <c r="ABY10" s="74"/>
      <c r="ABZ10" s="74"/>
      <c r="ACA10" s="74"/>
      <c r="ACB10" s="74"/>
      <c r="ACC10" s="74"/>
      <c r="ACD10" s="74"/>
      <c r="ACE10" s="74"/>
      <c r="ACF10" s="74"/>
      <c r="ACG10" s="74"/>
      <c r="ACH10" s="74"/>
      <c r="ACI10" s="74"/>
      <c r="ACJ10" s="74"/>
      <c r="ACK10" s="74"/>
      <c r="ACL10" s="74"/>
      <c r="ACM10" s="74"/>
      <c r="ACN10" s="74"/>
      <c r="ACO10" s="74"/>
      <c r="ACP10" s="74"/>
      <c r="ACQ10" s="74"/>
      <c r="ACR10" s="74"/>
      <c r="ACS10" s="74"/>
      <c r="ACT10" s="74"/>
      <c r="ACU10" s="74"/>
      <c r="ACV10" s="74"/>
      <c r="ACW10" s="74"/>
      <c r="ACX10" s="74"/>
      <c r="ACY10" s="74"/>
      <c r="ACZ10" s="74"/>
      <c r="ADA10" s="74"/>
      <c r="ADB10" s="74"/>
      <c r="ADC10" s="74"/>
      <c r="ADD10" s="74"/>
      <c r="ADE10" s="74"/>
      <c r="ADF10" s="74"/>
      <c r="ADG10" s="74"/>
      <c r="ADH10" s="74"/>
      <c r="ADI10" s="74"/>
      <c r="ADJ10" s="74"/>
      <c r="ADK10" s="74"/>
      <c r="ADL10" s="74"/>
      <c r="ADM10" s="74"/>
      <c r="ADN10" s="74"/>
      <c r="ADO10" s="74"/>
      <c r="ADP10" s="74"/>
      <c r="ADQ10" s="74"/>
      <c r="ADR10" s="74"/>
      <c r="ADS10" s="74"/>
      <c r="ADT10" s="74"/>
      <c r="ADU10" s="74"/>
      <c r="ADV10" s="74"/>
      <c r="ADW10" s="74"/>
      <c r="ADX10" s="74"/>
      <c r="ADY10" s="74"/>
      <c r="ADZ10" s="74"/>
      <c r="AEA10" s="74"/>
      <c r="AEB10" s="74"/>
      <c r="AEC10" s="74"/>
      <c r="AED10" s="74"/>
      <c r="AEE10" s="74"/>
      <c r="AEF10" s="74"/>
    </row>
    <row r="11" spans="1:812" x14ac:dyDescent="0.25">
      <c r="A11" s="55">
        <v>1</v>
      </c>
      <c r="B11" s="55">
        <f>A11+1</f>
        <v>2</v>
      </c>
      <c r="C11" s="55">
        <f t="shared" ref="C11:N11" si="0">B11+1</f>
        <v>3</v>
      </c>
      <c r="D11" s="55">
        <f t="shared" si="0"/>
        <v>4</v>
      </c>
      <c r="E11" s="55">
        <f t="shared" si="0"/>
        <v>5</v>
      </c>
      <c r="F11" s="55">
        <f t="shared" si="0"/>
        <v>6</v>
      </c>
      <c r="G11" s="55">
        <f t="shared" si="0"/>
        <v>7</v>
      </c>
      <c r="H11" s="55">
        <f t="shared" si="0"/>
        <v>8</v>
      </c>
      <c r="I11" s="55">
        <f t="shared" si="0"/>
        <v>9</v>
      </c>
      <c r="J11" s="55">
        <f t="shared" si="0"/>
        <v>10</v>
      </c>
      <c r="K11" s="55">
        <f t="shared" si="0"/>
        <v>11</v>
      </c>
      <c r="L11" s="55">
        <f t="shared" si="0"/>
        <v>12</v>
      </c>
      <c r="M11" s="55">
        <f t="shared" si="0"/>
        <v>13</v>
      </c>
      <c r="N11" s="55">
        <f t="shared" si="0"/>
        <v>14</v>
      </c>
      <c r="O11" s="55">
        <f t="shared" ref="O11" si="1">N11+1</f>
        <v>15</v>
      </c>
      <c r="P11" s="55">
        <f t="shared" ref="P11" si="2">O11+1</f>
        <v>16</v>
      </c>
      <c r="Q11" s="55">
        <f t="shared" ref="Q11" si="3">P11+1</f>
        <v>17</v>
      </c>
      <c r="R11" s="55">
        <f t="shared" ref="R11" si="4">Q11+1</f>
        <v>18</v>
      </c>
      <c r="S11" s="55">
        <f t="shared" ref="S11" si="5">R11+1</f>
        <v>19</v>
      </c>
      <c r="T11" s="55">
        <f t="shared" ref="T11" si="6">S11+1</f>
        <v>20</v>
      </c>
      <c r="U11" s="55">
        <f t="shared" ref="U11" si="7">T11+1</f>
        <v>21</v>
      </c>
      <c r="V11" s="55">
        <f t="shared" ref="V11" si="8">U11+1</f>
        <v>22</v>
      </c>
      <c r="W11" s="55">
        <f t="shared" ref="W11" si="9">V11+1</f>
        <v>23</v>
      </c>
      <c r="X11" s="55">
        <f t="shared" ref="X11" si="10">W11+1</f>
        <v>24</v>
      </c>
      <c r="Y11" s="55">
        <f t="shared" ref="Y11" si="11">X11+1</f>
        <v>25</v>
      </c>
      <c r="Z11" s="55">
        <f t="shared" ref="Z11" si="12">Y11+1</f>
        <v>26</v>
      </c>
      <c r="AA11" s="55">
        <f t="shared" ref="AA11" si="13">Z11+1</f>
        <v>27</v>
      </c>
      <c r="AB11" s="55">
        <f t="shared" ref="AB11" si="14">AA11+1</f>
        <v>28</v>
      </c>
      <c r="AC11" s="55">
        <f t="shared" ref="AC11" si="15">AB11+1</f>
        <v>29</v>
      </c>
      <c r="AD11" s="55">
        <f t="shared" ref="AD11" si="16">AC11+1</f>
        <v>30</v>
      </c>
      <c r="AE11" s="55">
        <f t="shared" ref="AE11" si="17">AD11+1</f>
        <v>31</v>
      </c>
      <c r="AF11" s="55">
        <f t="shared" ref="AF11" si="18">AE11+1</f>
        <v>32</v>
      </c>
      <c r="AG11" s="55">
        <f t="shared" ref="AG11" si="19">AF11+1</f>
        <v>33</v>
      </c>
      <c r="AH11" s="55">
        <f t="shared" ref="AH11" si="20">AG11+1</f>
        <v>34</v>
      </c>
      <c r="AI11" s="55">
        <f t="shared" ref="AI11" si="21">AH11+1</f>
        <v>35</v>
      </c>
      <c r="AJ11" s="55">
        <f t="shared" ref="AJ11" si="22">AI11+1</f>
        <v>36</v>
      </c>
      <c r="AK11" s="55">
        <f t="shared" ref="AK11" si="23">AJ11+1</f>
        <v>37</v>
      </c>
      <c r="AL11" s="55">
        <f t="shared" ref="AL11" si="24">AK11+1</f>
        <v>38</v>
      </c>
      <c r="AM11" s="55">
        <f t="shared" ref="AM11" si="25">AL11+1</f>
        <v>39</v>
      </c>
      <c r="AN11" s="55">
        <f t="shared" ref="AN11" si="26">AM11+1</f>
        <v>40</v>
      </c>
      <c r="AO11" s="55">
        <f t="shared" ref="AO11" si="27">AN11+1</f>
        <v>41</v>
      </c>
      <c r="AP11" s="55">
        <f t="shared" ref="AP11" si="28">AO11+1</f>
        <v>42</v>
      </c>
      <c r="AQ11" s="55">
        <f t="shared" ref="AQ11" si="29">AP11+1</f>
        <v>43</v>
      </c>
      <c r="AR11" s="55">
        <f t="shared" ref="AR11" si="30">AQ11+1</f>
        <v>44</v>
      </c>
      <c r="AS11" s="55">
        <f t="shared" ref="AS11" si="31">AR11+1</f>
        <v>45</v>
      </c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  <c r="IU11" s="66"/>
      <c r="IV11" s="66"/>
      <c r="IW11" s="66"/>
      <c r="IX11" s="66"/>
      <c r="IY11" s="66"/>
      <c r="IZ11" s="66"/>
      <c r="JA11" s="66"/>
      <c r="JB11" s="66"/>
      <c r="JC11" s="66"/>
      <c r="JD11" s="66"/>
      <c r="JE11" s="66"/>
      <c r="JF11" s="66"/>
      <c r="JG11" s="66"/>
      <c r="JH11" s="66"/>
      <c r="JI11" s="66"/>
      <c r="JJ11" s="66"/>
      <c r="JK11" s="66"/>
      <c r="JL11" s="66"/>
      <c r="JM11" s="66"/>
      <c r="JN11" s="66"/>
      <c r="JO11" s="66"/>
      <c r="JP11" s="66"/>
      <c r="JQ11" s="66"/>
      <c r="JR11" s="66"/>
      <c r="JS11" s="66"/>
      <c r="JT11" s="66"/>
      <c r="JU11" s="66"/>
      <c r="JV11" s="66"/>
      <c r="JW11" s="66"/>
      <c r="JX11" s="66"/>
      <c r="JY11" s="66"/>
      <c r="JZ11" s="66"/>
      <c r="KA11" s="66"/>
      <c r="KB11" s="66"/>
      <c r="KC11" s="66"/>
      <c r="KD11" s="66"/>
      <c r="KE11" s="66"/>
      <c r="KF11" s="66"/>
      <c r="KG11" s="66"/>
      <c r="KH11" s="66"/>
      <c r="KI11" s="66"/>
      <c r="KJ11" s="66"/>
      <c r="KK11" s="66"/>
      <c r="KL11" s="66"/>
      <c r="KM11" s="66"/>
      <c r="KN11" s="66"/>
      <c r="KO11" s="66"/>
      <c r="KP11" s="66"/>
      <c r="KQ11" s="66"/>
      <c r="KR11" s="66"/>
      <c r="KS11" s="66"/>
      <c r="KT11" s="66"/>
      <c r="KU11" s="66"/>
      <c r="KV11" s="66"/>
      <c r="KW11" s="66"/>
      <c r="KX11" s="66"/>
      <c r="KY11" s="66"/>
      <c r="KZ11" s="66"/>
      <c r="LA11" s="66"/>
      <c r="LB11" s="66"/>
      <c r="LC11" s="66"/>
      <c r="LD11" s="66"/>
      <c r="LE11" s="66"/>
      <c r="LF11" s="66"/>
      <c r="LG11" s="66"/>
      <c r="LH11" s="66"/>
      <c r="LI11" s="66"/>
      <c r="LJ11" s="66"/>
      <c r="LK11" s="66"/>
      <c r="LL11" s="66"/>
      <c r="LM11" s="66"/>
      <c r="LN11" s="66"/>
      <c r="LO11" s="66"/>
      <c r="LP11" s="66"/>
      <c r="LQ11" s="66"/>
      <c r="LR11" s="66"/>
      <c r="LS11" s="66"/>
      <c r="LT11" s="66"/>
      <c r="LU11" s="66"/>
      <c r="LV11" s="66"/>
      <c r="LW11" s="66"/>
      <c r="LX11" s="66"/>
      <c r="LY11" s="66"/>
      <c r="LZ11" s="66"/>
      <c r="MA11" s="66"/>
      <c r="MB11" s="66"/>
      <c r="MC11" s="66"/>
      <c r="MD11" s="66"/>
      <c r="ME11" s="66"/>
      <c r="MF11" s="66"/>
      <c r="MG11" s="66"/>
      <c r="MH11" s="66"/>
      <c r="MI11" s="66"/>
      <c r="MJ11" s="66"/>
      <c r="MK11" s="66"/>
      <c r="ML11" s="66"/>
      <c r="MM11" s="66"/>
      <c r="MN11" s="66"/>
      <c r="MO11" s="66"/>
      <c r="MP11" s="66"/>
      <c r="MQ11" s="66"/>
      <c r="MR11" s="66"/>
      <c r="MS11" s="66"/>
      <c r="MT11" s="66"/>
      <c r="MU11" s="66"/>
      <c r="MV11" s="66"/>
      <c r="MW11" s="66"/>
      <c r="MX11" s="66"/>
      <c r="MY11" s="66"/>
      <c r="MZ11" s="66"/>
      <c r="NA11" s="66"/>
      <c r="NB11" s="66"/>
      <c r="NC11" s="66"/>
      <c r="ND11" s="66"/>
      <c r="NE11" s="66"/>
      <c r="NF11" s="66"/>
      <c r="NG11" s="66"/>
      <c r="NH11" s="66"/>
      <c r="NI11" s="66"/>
      <c r="NJ11" s="66"/>
      <c r="NK11" s="66"/>
      <c r="NL11" s="66"/>
      <c r="NM11" s="66"/>
      <c r="NN11" s="66"/>
      <c r="NO11" s="66"/>
      <c r="NP11" s="66"/>
      <c r="NQ11" s="66"/>
      <c r="NR11" s="66"/>
      <c r="NS11" s="66"/>
      <c r="NT11" s="66"/>
      <c r="NU11" s="66"/>
      <c r="NV11" s="66"/>
      <c r="NW11" s="66"/>
      <c r="NX11" s="66"/>
      <c r="NY11" s="66"/>
      <c r="NZ11" s="66"/>
      <c r="OA11" s="66"/>
      <c r="OB11" s="66"/>
      <c r="OC11" s="66"/>
      <c r="OD11" s="66"/>
      <c r="OE11" s="66"/>
      <c r="OF11" s="66"/>
      <c r="OG11" s="66"/>
      <c r="OH11" s="66"/>
      <c r="OI11" s="66"/>
      <c r="OJ11" s="66"/>
      <c r="OK11" s="66"/>
      <c r="OL11" s="66"/>
      <c r="OM11" s="66"/>
      <c r="ON11" s="66"/>
      <c r="OO11" s="66"/>
      <c r="OP11" s="66"/>
      <c r="OQ11" s="66"/>
      <c r="OR11" s="66"/>
      <c r="OS11" s="66"/>
      <c r="OT11" s="66"/>
      <c r="OU11" s="66"/>
      <c r="OV11" s="66"/>
      <c r="OW11" s="66"/>
      <c r="OX11" s="66"/>
      <c r="OY11" s="66"/>
      <c r="OZ11" s="66"/>
      <c r="PA11" s="66"/>
      <c r="PB11" s="66"/>
      <c r="PC11" s="66"/>
      <c r="PD11" s="66"/>
      <c r="PE11" s="66"/>
      <c r="PF11" s="66"/>
      <c r="PG11" s="66"/>
      <c r="PH11" s="66"/>
      <c r="PI11" s="66"/>
      <c r="PJ11" s="66"/>
      <c r="PK11" s="66"/>
      <c r="PL11" s="66"/>
      <c r="PM11" s="66"/>
      <c r="PN11" s="66"/>
      <c r="PO11" s="66"/>
      <c r="PP11" s="66"/>
      <c r="PQ11" s="66"/>
      <c r="PR11" s="66"/>
      <c r="PS11" s="66"/>
      <c r="PT11" s="66"/>
      <c r="PU11" s="66"/>
      <c r="PV11" s="66"/>
      <c r="PW11" s="66"/>
      <c r="PX11" s="66"/>
      <c r="PY11" s="66"/>
      <c r="PZ11" s="66"/>
      <c r="QA11" s="66"/>
      <c r="QB11" s="66"/>
      <c r="QC11" s="66"/>
      <c r="QD11" s="66"/>
      <c r="QE11" s="66"/>
      <c r="QF11" s="66"/>
      <c r="QG11" s="66"/>
      <c r="QH11" s="66"/>
      <c r="QI11" s="66"/>
      <c r="QJ11" s="66"/>
      <c r="QK11" s="66"/>
      <c r="QL11" s="66"/>
      <c r="QM11" s="66"/>
      <c r="QN11" s="66"/>
      <c r="QO11" s="66"/>
      <c r="QP11" s="66"/>
      <c r="QQ11" s="66"/>
      <c r="QR11" s="66"/>
      <c r="QS11" s="66"/>
      <c r="QT11" s="66"/>
      <c r="QU11" s="66"/>
      <c r="QV11" s="66"/>
      <c r="QW11" s="66"/>
      <c r="QX11" s="66"/>
      <c r="QY11" s="66"/>
      <c r="QZ11" s="66"/>
      <c r="RA11" s="66"/>
      <c r="RB11" s="66"/>
      <c r="RC11" s="66"/>
      <c r="RD11" s="66"/>
      <c r="RE11" s="66"/>
      <c r="RF11" s="66"/>
      <c r="RG11" s="66"/>
      <c r="RH11" s="66"/>
      <c r="RI11" s="66"/>
      <c r="RJ11" s="66"/>
      <c r="RK11" s="66"/>
      <c r="RL11" s="66"/>
      <c r="RM11" s="66"/>
      <c r="RN11" s="66"/>
      <c r="RO11" s="66"/>
      <c r="RP11" s="66"/>
      <c r="RQ11" s="66"/>
      <c r="RR11" s="66"/>
      <c r="RS11" s="66"/>
      <c r="RT11" s="66"/>
      <c r="RU11" s="66"/>
      <c r="RV11" s="66"/>
      <c r="RW11" s="66"/>
      <c r="RX11" s="66"/>
      <c r="RY11" s="66"/>
      <c r="RZ11" s="66"/>
      <c r="SA11" s="66"/>
      <c r="SB11" s="66"/>
      <c r="SC11" s="66"/>
      <c r="SD11" s="66"/>
      <c r="SE11" s="66"/>
      <c r="SF11" s="66"/>
      <c r="SG11" s="66"/>
      <c r="SH11" s="66"/>
      <c r="SI11" s="66"/>
      <c r="SJ11" s="66"/>
      <c r="SK11" s="66"/>
      <c r="SL11" s="66"/>
      <c r="SM11" s="66"/>
      <c r="SN11" s="66"/>
      <c r="SO11" s="66"/>
      <c r="SP11" s="66"/>
      <c r="SQ11" s="66"/>
      <c r="SR11" s="66"/>
      <c r="SS11" s="66"/>
      <c r="ST11" s="66"/>
      <c r="SU11" s="66"/>
      <c r="SV11" s="66"/>
      <c r="SW11" s="66"/>
      <c r="SX11" s="66"/>
      <c r="SY11" s="66"/>
      <c r="SZ11" s="66"/>
      <c r="TA11" s="66"/>
      <c r="TB11" s="66"/>
      <c r="TC11" s="66"/>
      <c r="TD11" s="66"/>
      <c r="TE11" s="66"/>
      <c r="TF11" s="66"/>
      <c r="TG11" s="66"/>
      <c r="TH11" s="66"/>
      <c r="TI11" s="66"/>
      <c r="TJ11" s="66"/>
      <c r="TK11" s="66"/>
      <c r="TL11" s="66"/>
      <c r="TM11" s="66"/>
      <c r="TN11" s="66"/>
      <c r="TO11" s="66"/>
      <c r="TP11" s="66"/>
      <c r="TQ11" s="66"/>
      <c r="TR11" s="66"/>
      <c r="TS11" s="66"/>
      <c r="TT11" s="66"/>
      <c r="TU11" s="66"/>
      <c r="TV11" s="66"/>
      <c r="TW11" s="66"/>
      <c r="TX11" s="66"/>
      <c r="TY11" s="66"/>
      <c r="TZ11" s="66"/>
      <c r="UA11" s="66"/>
      <c r="UB11" s="66"/>
      <c r="UC11" s="66"/>
      <c r="UD11" s="66"/>
      <c r="UE11" s="66"/>
      <c r="UF11" s="66"/>
      <c r="UG11" s="66"/>
      <c r="UH11" s="66"/>
      <c r="UI11" s="66"/>
      <c r="UJ11" s="66"/>
      <c r="UK11" s="66"/>
      <c r="UL11" s="66"/>
      <c r="UM11" s="66"/>
      <c r="UN11" s="66"/>
      <c r="UO11" s="66"/>
      <c r="UP11" s="66"/>
      <c r="UQ11" s="66"/>
      <c r="UR11" s="66"/>
      <c r="US11" s="66"/>
      <c r="UT11" s="66"/>
      <c r="UU11" s="66"/>
      <c r="UV11" s="66"/>
      <c r="UW11" s="66"/>
      <c r="UX11" s="66"/>
      <c r="UY11" s="66"/>
      <c r="UZ11" s="66"/>
      <c r="VA11" s="66"/>
      <c r="VB11" s="66"/>
      <c r="VC11" s="66"/>
      <c r="VD11" s="66"/>
      <c r="VE11" s="66"/>
      <c r="VF11" s="66"/>
      <c r="VG11" s="66"/>
      <c r="VH11" s="66"/>
      <c r="VI11" s="66"/>
      <c r="VJ11" s="66"/>
      <c r="VK11" s="66"/>
      <c r="VL11" s="66"/>
      <c r="VM11" s="66"/>
      <c r="VN11" s="66"/>
      <c r="VO11" s="66"/>
      <c r="VP11" s="66"/>
      <c r="VQ11" s="66"/>
      <c r="VR11" s="66"/>
      <c r="VS11" s="66"/>
      <c r="VT11" s="66"/>
      <c r="VU11" s="66"/>
      <c r="VV11" s="66"/>
      <c r="VW11" s="66"/>
      <c r="VX11" s="66"/>
      <c r="VY11" s="66"/>
      <c r="VZ11" s="66"/>
      <c r="WA11" s="66"/>
      <c r="WB11" s="66"/>
      <c r="WC11" s="66"/>
      <c r="WD11" s="66"/>
      <c r="WE11" s="66"/>
      <c r="WF11" s="66"/>
      <c r="WG11" s="66"/>
      <c r="WH11" s="66"/>
      <c r="WI11" s="66"/>
      <c r="WJ11" s="66"/>
      <c r="WK11" s="66"/>
      <c r="WL11" s="66"/>
      <c r="WM11" s="66"/>
      <c r="WN11" s="66"/>
      <c r="WO11" s="66"/>
      <c r="WP11" s="66"/>
      <c r="WQ11" s="66"/>
      <c r="WR11" s="66"/>
      <c r="WS11" s="66"/>
      <c r="WT11" s="66"/>
      <c r="WU11" s="66"/>
      <c r="WV11" s="66"/>
      <c r="WW11" s="66"/>
      <c r="WX11" s="66"/>
      <c r="WY11" s="66"/>
      <c r="WZ11" s="66"/>
      <c r="XA11" s="66"/>
      <c r="XB11" s="66"/>
      <c r="XC11" s="66"/>
      <c r="XD11" s="66"/>
      <c r="XE11" s="66"/>
      <c r="XF11" s="66"/>
      <c r="XG11" s="66"/>
      <c r="XH11" s="66"/>
      <c r="XI11" s="66"/>
      <c r="XJ11" s="66"/>
      <c r="XK11" s="66"/>
      <c r="XL11" s="66"/>
      <c r="XM11" s="66"/>
      <c r="XN11" s="66"/>
      <c r="XO11" s="66"/>
      <c r="XP11" s="66"/>
      <c r="XQ11" s="66"/>
      <c r="XR11" s="66"/>
      <c r="XS11" s="66"/>
      <c r="XT11" s="66"/>
      <c r="XU11" s="66"/>
      <c r="XV11" s="66"/>
      <c r="XW11" s="66"/>
      <c r="XX11" s="66"/>
      <c r="XY11" s="66"/>
      <c r="XZ11" s="66"/>
      <c r="YA11" s="66"/>
      <c r="YB11" s="66"/>
      <c r="YC11" s="66"/>
      <c r="YD11" s="66"/>
      <c r="YE11" s="66"/>
      <c r="YF11" s="66"/>
      <c r="YG11" s="66"/>
      <c r="YH11" s="66"/>
      <c r="YI11" s="66"/>
      <c r="YJ11" s="66"/>
      <c r="YK11" s="66"/>
      <c r="YL11" s="66"/>
      <c r="YM11" s="66"/>
      <c r="YN11" s="66"/>
      <c r="YO11" s="66"/>
      <c r="YP11" s="66"/>
      <c r="YQ11" s="66"/>
      <c r="YR11" s="66"/>
      <c r="YS11" s="66"/>
      <c r="YT11" s="66"/>
      <c r="YU11" s="66"/>
      <c r="YV11" s="66"/>
      <c r="YW11" s="66"/>
      <c r="YX11" s="66"/>
      <c r="YY11" s="66"/>
      <c r="YZ11" s="66"/>
      <c r="ZA11" s="66"/>
      <c r="ZB11" s="66"/>
      <c r="ZC11" s="66"/>
      <c r="ZD11" s="66"/>
      <c r="ZE11" s="66"/>
      <c r="ZF11" s="66"/>
      <c r="ZG11" s="66"/>
      <c r="ZH11" s="66"/>
      <c r="ZI11" s="66"/>
      <c r="ZJ11" s="66"/>
      <c r="ZK11" s="66"/>
      <c r="ZL11" s="66"/>
      <c r="ZM11" s="66"/>
      <c r="ZN11" s="66"/>
      <c r="ZO11" s="66"/>
      <c r="ZP11" s="66"/>
      <c r="ZQ11" s="66"/>
      <c r="ZR11" s="66"/>
      <c r="ZS11" s="66"/>
      <c r="ZT11" s="66"/>
      <c r="ZU11" s="66"/>
      <c r="ZV11" s="66"/>
      <c r="ZW11" s="66"/>
      <c r="ZX11" s="66"/>
      <c r="ZY11" s="66"/>
      <c r="ZZ11" s="66"/>
      <c r="AAA11" s="66"/>
      <c r="AAB11" s="66"/>
      <c r="AAC11" s="66"/>
      <c r="AAD11" s="66"/>
      <c r="AAE11" s="66"/>
      <c r="AAF11" s="66"/>
      <c r="AAG11" s="66"/>
      <c r="AAH11" s="66"/>
      <c r="AAI11" s="66"/>
      <c r="AAJ11" s="66"/>
      <c r="AAK11" s="66"/>
      <c r="AAL11" s="66"/>
      <c r="AAM11" s="66"/>
      <c r="AAN11" s="66"/>
      <c r="AAO11" s="66"/>
      <c r="AAP11" s="66"/>
      <c r="AAQ11" s="66"/>
      <c r="AAR11" s="66"/>
      <c r="AAS11" s="66"/>
      <c r="AAT11" s="66"/>
      <c r="AAU11" s="66"/>
      <c r="AAV11" s="66"/>
      <c r="AAW11" s="66"/>
      <c r="AAX11" s="66"/>
      <c r="AAY11" s="66"/>
      <c r="AAZ11" s="66"/>
      <c r="ABA11" s="66"/>
      <c r="ABB11" s="66"/>
      <c r="ABC11" s="66"/>
      <c r="ABD11" s="66"/>
      <c r="ABE11" s="66"/>
      <c r="ABF11" s="66"/>
      <c r="ABG11" s="66"/>
      <c r="ABH11" s="66"/>
      <c r="ABI11" s="66"/>
      <c r="ABJ11" s="66"/>
      <c r="ABK11" s="66"/>
      <c r="ABL11" s="66"/>
      <c r="ABM11" s="66"/>
      <c r="ABN11" s="66"/>
      <c r="ABO11" s="66"/>
      <c r="ABP11" s="66"/>
      <c r="ABQ11" s="66"/>
      <c r="ABR11" s="66"/>
      <c r="ABS11" s="66"/>
      <c r="ABT11" s="66"/>
      <c r="ABU11" s="66"/>
      <c r="ABV11" s="66"/>
      <c r="ABW11" s="66"/>
      <c r="ABX11" s="66"/>
      <c r="ABY11" s="66"/>
      <c r="ABZ11" s="66"/>
      <c r="ACA11" s="66"/>
      <c r="ACB11" s="66"/>
      <c r="ACC11" s="66"/>
      <c r="ACD11" s="66"/>
      <c r="ACE11" s="66"/>
      <c r="ACF11" s="66"/>
      <c r="ACG11" s="66"/>
      <c r="ACH11" s="66"/>
      <c r="ACI11" s="66"/>
      <c r="ACJ11" s="66"/>
      <c r="ACK11" s="66"/>
      <c r="ACL11" s="66"/>
      <c r="ACM11" s="66"/>
      <c r="ACN11" s="66"/>
      <c r="ACO11" s="66"/>
      <c r="ACP11" s="66"/>
      <c r="ACQ11" s="66"/>
      <c r="ACR11" s="66"/>
      <c r="ACS11" s="66"/>
      <c r="ACT11" s="66"/>
      <c r="ACU11" s="66"/>
      <c r="ACV11" s="66"/>
      <c r="ACW11" s="66"/>
      <c r="ACX11" s="66"/>
      <c r="ACY11" s="66"/>
      <c r="ACZ11" s="66"/>
      <c r="ADA11" s="66"/>
      <c r="ADB11" s="66"/>
      <c r="ADC11" s="66"/>
      <c r="ADD11" s="66"/>
      <c r="ADE11" s="66"/>
      <c r="ADF11" s="66"/>
      <c r="ADG11" s="66"/>
      <c r="ADH11" s="66"/>
      <c r="ADI11" s="66"/>
      <c r="ADJ11" s="66"/>
      <c r="ADK11" s="66"/>
      <c r="ADL11" s="66"/>
      <c r="ADM11" s="66"/>
      <c r="ADN11" s="66"/>
      <c r="ADO11" s="66"/>
      <c r="ADP11" s="66"/>
      <c r="ADQ11" s="66"/>
      <c r="ADR11" s="66"/>
      <c r="ADS11" s="66"/>
      <c r="ADT11" s="66"/>
      <c r="ADU11" s="66"/>
      <c r="ADV11" s="66"/>
      <c r="ADW11" s="66"/>
      <c r="ADX11" s="66"/>
      <c r="ADY11" s="66"/>
      <c r="ADZ11" s="66"/>
      <c r="AEA11" s="66"/>
      <c r="AEB11" s="66"/>
      <c r="AEC11" s="66"/>
      <c r="AED11" s="66"/>
      <c r="AEE11" s="66"/>
      <c r="AEF11" s="66"/>
    </row>
    <row r="12" spans="1:812" ht="19.5" customHeight="1" x14ac:dyDescent="0.25">
      <c r="A12" s="155">
        <v>1</v>
      </c>
      <c r="B12" s="206" t="s">
        <v>194</v>
      </c>
      <c r="C12" s="77">
        <v>13.65</v>
      </c>
      <c r="D12" s="77">
        <v>10.39</v>
      </c>
      <c r="E12" s="77"/>
      <c r="F12" s="77">
        <v>14.98</v>
      </c>
      <c r="G12" s="77">
        <v>10.99</v>
      </c>
      <c r="H12" s="77"/>
      <c r="I12" s="77">
        <v>4.76</v>
      </c>
      <c r="J12" s="77">
        <v>4.6399999999999997</v>
      </c>
      <c r="K12" s="77"/>
      <c r="L12" s="77">
        <v>5.28</v>
      </c>
      <c r="M12" s="77">
        <v>4.6900000000000004</v>
      </c>
      <c r="N12" s="60"/>
      <c r="O12" s="60">
        <v>2.87</v>
      </c>
      <c r="P12" s="60">
        <v>2.2400000000000002</v>
      </c>
      <c r="Q12" s="60"/>
      <c r="R12" s="60">
        <v>2.84</v>
      </c>
      <c r="S12" s="60">
        <v>2.34</v>
      </c>
      <c r="T12" s="60"/>
      <c r="U12" s="60">
        <v>13.7</v>
      </c>
      <c r="V12" s="60">
        <v>12.35</v>
      </c>
      <c r="W12" s="60"/>
      <c r="X12" s="60">
        <v>13.41</v>
      </c>
      <c r="Y12" s="60">
        <v>12.85</v>
      </c>
      <c r="Z12" s="60"/>
      <c r="AA12" s="60">
        <v>5.51</v>
      </c>
      <c r="AB12" s="60">
        <v>4.79</v>
      </c>
      <c r="AC12" s="60"/>
      <c r="AD12" s="60">
        <v>4.72</v>
      </c>
      <c r="AE12" s="60">
        <v>5.49</v>
      </c>
      <c r="AF12" s="60"/>
      <c r="AG12" s="60">
        <v>52.53</v>
      </c>
      <c r="AH12" s="60">
        <v>54.54</v>
      </c>
      <c r="AI12" s="60"/>
      <c r="AJ12" s="42">
        <v>43.12</v>
      </c>
      <c r="AK12" s="42">
        <v>50.6</v>
      </c>
      <c r="AL12" s="42"/>
      <c r="AM12" s="42">
        <v>8.06</v>
      </c>
      <c r="AN12" s="42">
        <v>7.42</v>
      </c>
      <c r="AO12" s="42"/>
      <c r="AP12" s="42">
        <v>8.7799999999999994</v>
      </c>
      <c r="AQ12" s="42">
        <v>8.17</v>
      </c>
      <c r="AR12" s="42"/>
      <c r="AS12" s="6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  <c r="IU12" s="66"/>
      <c r="IV12" s="66"/>
      <c r="IW12" s="66"/>
      <c r="IX12" s="66"/>
      <c r="IY12" s="66"/>
      <c r="IZ12" s="66"/>
      <c r="JA12" s="66"/>
      <c r="JB12" s="66"/>
      <c r="JC12" s="66"/>
      <c r="JD12" s="66"/>
      <c r="JE12" s="66"/>
      <c r="JF12" s="66"/>
      <c r="JG12" s="66"/>
      <c r="JH12" s="66"/>
      <c r="JI12" s="66"/>
      <c r="JJ12" s="66"/>
      <c r="JK12" s="66"/>
      <c r="JL12" s="66"/>
      <c r="JM12" s="66"/>
      <c r="JN12" s="66"/>
      <c r="JO12" s="66"/>
      <c r="JP12" s="66"/>
      <c r="JQ12" s="66"/>
      <c r="JR12" s="66"/>
      <c r="JS12" s="66"/>
      <c r="JT12" s="66"/>
      <c r="JU12" s="66"/>
      <c r="JV12" s="66"/>
      <c r="JW12" s="66"/>
      <c r="JX12" s="66"/>
      <c r="JY12" s="66"/>
      <c r="JZ12" s="66"/>
      <c r="KA12" s="66"/>
      <c r="KB12" s="66"/>
      <c r="KC12" s="66"/>
      <c r="KD12" s="66"/>
      <c r="KE12" s="66"/>
      <c r="KF12" s="66"/>
      <c r="KG12" s="66"/>
      <c r="KH12" s="66"/>
      <c r="KI12" s="66"/>
      <c r="KJ12" s="66"/>
      <c r="KK12" s="66"/>
      <c r="KL12" s="66"/>
      <c r="KM12" s="66"/>
      <c r="KN12" s="66"/>
      <c r="KO12" s="66"/>
      <c r="KP12" s="66"/>
      <c r="KQ12" s="66"/>
      <c r="KR12" s="66"/>
      <c r="KS12" s="66"/>
      <c r="KT12" s="66"/>
      <c r="KU12" s="66"/>
      <c r="KV12" s="66"/>
      <c r="KW12" s="66"/>
      <c r="KX12" s="66"/>
      <c r="KY12" s="66"/>
      <c r="KZ12" s="66"/>
      <c r="LA12" s="66"/>
      <c r="LB12" s="66"/>
      <c r="LC12" s="66"/>
      <c r="LD12" s="66"/>
      <c r="LE12" s="66"/>
      <c r="LF12" s="66"/>
      <c r="LG12" s="66"/>
      <c r="LH12" s="66"/>
      <c r="LI12" s="66"/>
      <c r="LJ12" s="66"/>
      <c r="LK12" s="66"/>
      <c r="LL12" s="66"/>
      <c r="LM12" s="66"/>
      <c r="LN12" s="66"/>
      <c r="LO12" s="66"/>
      <c r="LP12" s="66"/>
      <c r="LQ12" s="66"/>
      <c r="LR12" s="66"/>
      <c r="LS12" s="66"/>
      <c r="LT12" s="66"/>
      <c r="LU12" s="66"/>
      <c r="LV12" s="66"/>
      <c r="LW12" s="66"/>
      <c r="LX12" s="66"/>
      <c r="LY12" s="66"/>
      <c r="LZ12" s="66"/>
      <c r="MA12" s="66"/>
      <c r="MB12" s="66"/>
      <c r="MC12" s="66"/>
      <c r="MD12" s="66"/>
      <c r="ME12" s="66"/>
      <c r="MF12" s="66"/>
      <c r="MG12" s="66"/>
      <c r="MH12" s="66"/>
      <c r="MI12" s="66"/>
      <c r="MJ12" s="66"/>
      <c r="MK12" s="66"/>
      <c r="ML12" s="66"/>
      <c r="MM12" s="66"/>
      <c r="MN12" s="66"/>
      <c r="MO12" s="66"/>
      <c r="MP12" s="66"/>
      <c r="MQ12" s="66"/>
      <c r="MR12" s="66"/>
      <c r="MS12" s="66"/>
      <c r="MT12" s="66"/>
      <c r="MU12" s="66"/>
      <c r="MV12" s="66"/>
      <c r="MW12" s="66"/>
      <c r="MX12" s="66"/>
      <c r="MY12" s="66"/>
      <c r="MZ12" s="66"/>
      <c r="NA12" s="66"/>
      <c r="NB12" s="66"/>
      <c r="NC12" s="66"/>
      <c r="ND12" s="66"/>
      <c r="NE12" s="66"/>
      <c r="NF12" s="66"/>
      <c r="NG12" s="66"/>
      <c r="NH12" s="66"/>
      <c r="NI12" s="66"/>
      <c r="NJ12" s="66"/>
      <c r="NK12" s="66"/>
      <c r="NL12" s="66"/>
      <c r="NM12" s="66"/>
      <c r="NN12" s="66"/>
      <c r="NO12" s="66"/>
      <c r="NP12" s="66"/>
      <c r="NQ12" s="66"/>
      <c r="NR12" s="66"/>
      <c r="NS12" s="66"/>
      <c r="NT12" s="66"/>
      <c r="NU12" s="66"/>
      <c r="NV12" s="66"/>
      <c r="NW12" s="66"/>
      <c r="NX12" s="66"/>
      <c r="NY12" s="66"/>
      <c r="NZ12" s="66"/>
      <c r="OA12" s="66"/>
      <c r="OB12" s="66"/>
      <c r="OC12" s="66"/>
      <c r="OD12" s="66"/>
      <c r="OE12" s="66"/>
      <c r="OF12" s="66"/>
      <c r="OG12" s="66"/>
      <c r="OH12" s="66"/>
      <c r="OI12" s="66"/>
      <c r="OJ12" s="66"/>
      <c r="OK12" s="66"/>
      <c r="OL12" s="66"/>
      <c r="OM12" s="66"/>
      <c r="ON12" s="66"/>
      <c r="OO12" s="66"/>
      <c r="OP12" s="66"/>
      <c r="OQ12" s="66"/>
      <c r="OR12" s="66"/>
      <c r="OS12" s="66"/>
      <c r="OT12" s="66"/>
      <c r="OU12" s="66"/>
      <c r="OV12" s="66"/>
      <c r="OW12" s="66"/>
      <c r="OX12" s="66"/>
      <c r="OY12" s="66"/>
      <c r="OZ12" s="66"/>
      <c r="PA12" s="66"/>
      <c r="PB12" s="66"/>
      <c r="PC12" s="66"/>
      <c r="PD12" s="66"/>
      <c r="PE12" s="66"/>
      <c r="PF12" s="66"/>
      <c r="PG12" s="66"/>
      <c r="PH12" s="66"/>
      <c r="PI12" s="66"/>
      <c r="PJ12" s="66"/>
      <c r="PK12" s="66"/>
      <c r="PL12" s="66"/>
      <c r="PM12" s="66"/>
      <c r="PN12" s="66"/>
      <c r="PO12" s="66"/>
      <c r="PP12" s="66"/>
      <c r="PQ12" s="66"/>
      <c r="PR12" s="66"/>
      <c r="PS12" s="66"/>
      <c r="PT12" s="66"/>
      <c r="PU12" s="66"/>
      <c r="PV12" s="66"/>
      <c r="PW12" s="66"/>
      <c r="PX12" s="66"/>
      <c r="PY12" s="66"/>
      <c r="PZ12" s="66"/>
      <c r="QA12" s="66"/>
      <c r="QB12" s="66"/>
      <c r="QC12" s="66"/>
      <c r="QD12" s="66"/>
      <c r="QE12" s="66"/>
      <c r="QF12" s="66"/>
      <c r="QG12" s="66"/>
      <c r="QH12" s="66"/>
      <c r="QI12" s="66"/>
      <c r="QJ12" s="66"/>
      <c r="QK12" s="66"/>
      <c r="QL12" s="66"/>
      <c r="QM12" s="66"/>
      <c r="QN12" s="66"/>
      <c r="QO12" s="66"/>
      <c r="QP12" s="66"/>
      <c r="QQ12" s="66"/>
      <c r="QR12" s="66"/>
      <c r="QS12" s="66"/>
      <c r="QT12" s="66"/>
      <c r="QU12" s="66"/>
      <c r="QV12" s="66"/>
      <c r="QW12" s="66"/>
      <c r="QX12" s="66"/>
      <c r="QY12" s="66"/>
      <c r="QZ12" s="66"/>
      <c r="RA12" s="66"/>
      <c r="RB12" s="66"/>
      <c r="RC12" s="66"/>
      <c r="RD12" s="66"/>
      <c r="RE12" s="66"/>
      <c r="RF12" s="66"/>
      <c r="RG12" s="66"/>
      <c r="RH12" s="66"/>
      <c r="RI12" s="66"/>
      <c r="RJ12" s="66"/>
      <c r="RK12" s="66"/>
      <c r="RL12" s="66"/>
      <c r="RM12" s="66"/>
      <c r="RN12" s="66"/>
      <c r="RO12" s="66"/>
      <c r="RP12" s="66"/>
      <c r="RQ12" s="66"/>
      <c r="RR12" s="66"/>
      <c r="RS12" s="66"/>
      <c r="RT12" s="66"/>
      <c r="RU12" s="66"/>
      <c r="RV12" s="66"/>
      <c r="RW12" s="66"/>
      <c r="RX12" s="66"/>
      <c r="RY12" s="66"/>
      <c r="RZ12" s="66"/>
      <c r="SA12" s="66"/>
      <c r="SB12" s="66"/>
      <c r="SC12" s="66"/>
      <c r="SD12" s="66"/>
      <c r="SE12" s="66"/>
      <c r="SF12" s="66"/>
      <c r="SG12" s="66"/>
      <c r="SH12" s="66"/>
      <c r="SI12" s="66"/>
      <c r="SJ12" s="66"/>
      <c r="SK12" s="66"/>
      <c r="SL12" s="66"/>
      <c r="SM12" s="66"/>
      <c r="SN12" s="66"/>
      <c r="SO12" s="66"/>
      <c r="SP12" s="66"/>
      <c r="SQ12" s="66"/>
      <c r="SR12" s="66"/>
      <c r="SS12" s="66"/>
      <c r="ST12" s="66"/>
      <c r="SU12" s="66"/>
      <c r="SV12" s="66"/>
      <c r="SW12" s="66"/>
      <c r="SX12" s="66"/>
      <c r="SY12" s="66"/>
      <c r="SZ12" s="66"/>
      <c r="TA12" s="66"/>
      <c r="TB12" s="66"/>
      <c r="TC12" s="66"/>
      <c r="TD12" s="66"/>
      <c r="TE12" s="66"/>
      <c r="TF12" s="66"/>
      <c r="TG12" s="66"/>
      <c r="TH12" s="66"/>
      <c r="TI12" s="66"/>
      <c r="TJ12" s="66"/>
      <c r="TK12" s="66"/>
      <c r="TL12" s="66"/>
      <c r="TM12" s="66"/>
      <c r="TN12" s="66"/>
      <c r="TO12" s="66"/>
      <c r="TP12" s="66"/>
      <c r="TQ12" s="66"/>
      <c r="TR12" s="66"/>
      <c r="TS12" s="66"/>
      <c r="TT12" s="66"/>
      <c r="TU12" s="66"/>
      <c r="TV12" s="66"/>
      <c r="TW12" s="66"/>
      <c r="TX12" s="66"/>
      <c r="TY12" s="66"/>
      <c r="TZ12" s="66"/>
      <c r="UA12" s="66"/>
      <c r="UB12" s="66"/>
      <c r="UC12" s="66"/>
      <c r="UD12" s="66"/>
      <c r="UE12" s="66"/>
      <c r="UF12" s="66"/>
      <c r="UG12" s="66"/>
      <c r="UH12" s="66"/>
      <c r="UI12" s="66"/>
      <c r="UJ12" s="66"/>
      <c r="UK12" s="66"/>
      <c r="UL12" s="66"/>
      <c r="UM12" s="66"/>
      <c r="UN12" s="66"/>
      <c r="UO12" s="66"/>
      <c r="UP12" s="66"/>
      <c r="UQ12" s="66"/>
      <c r="UR12" s="66"/>
      <c r="US12" s="66"/>
      <c r="UT12" s="66"/>
      <c r="UU12" s="66"/>
      <c r="UV12" s="66"/>
      <c r="UW12" s="66"/>
      <c r="UX12" s="66"/>
      <c r="UY12" s="66"/>
      <c r="UZ12" s="66"/>
      <c r="VA12" s="66"/>
      <c r="VB12" s="66"/>
      <c r="VC12" s="66"/>
      <c r="VD12" s="66"/>
      <c r="VE12" s="66"/>
      <c r="VF12" s="66"/>
      <c r="VG12" s="66"/>
      <c r="VH12" s="66"/>
      <c r="VI12" s="66"/>
      <c r="VJ12" s="66"/>
      <c r="VK12" s="66"/>
      <c r="VL12" s="66"/>
      <c r="VM12" s="66"/>
      <c r="VN12" s="66"/>
      <c r="VO12" s="66"/>
      <c r="VP12" s="66"/>
      <c r="VQ12" s="66"/>
      <c r="VR12" s="66"/>
      <c r="VS12" s="66"/>
      <c r="VT12" s="66"/>
      <c r="VU12" s="66"/>
      <c r="VV12" s="66"/>
      <c r="VW12" s="66"/>
      <c r="VX12" s="66"/>
      <c r="VY12" s="66"/>
      <c r="VZ12" s="66"/>
      <c r="WA12" s="66"/>
      <c r="WB12" s="66"/>
      <c r="WC12" s="66"/>
      <c r="WD12" s="66"/>
      <c r="WE12" s="66"/>
      <c r="WF12" s="66"/>
      <c r="WG12" s="66"/>
      <c r="WH12" s="66"/>
      <c r="WI12" s="66"/>
      <c r="WJ12" s="66"/>
      <c r="WK12" s="66"/>
      <c r="WL12" s="66"/>
      <c r="WM12" s="66"/>
      <c r="WN12" s="66"/>
      <c r="WO12" s="66"/>
      <c r="WP12" s="66"/>
      <c r="WQ12" s="66"/>
      <c r="WR12" s="66"/>
      <c r="WS12" s="66"/>
      <c r="WT12" s="66"/>
      <c r="WU12" s="66"/>
      <c r="WV12" s="66"/>
      <c r="WW12" s="66"/>
      <c r="WX12" s="66"/>
      <c r="WY12" s="66"/>
      <c r="WZ12" s="66"/>
      <c r="XA12" s="66"/>
      <c r="XB12" s="66"/>
      <c r="XC12" s="66"/>
      <c r="XD12" s="66"/>
      <c r="XE12" s="66"/>
      <c r="XF12" s="66"/>
      <c r="XG12" s="66"/>
      <c r="XH12" s="66"/>
      <c r="XI12" s="66"/>
      <c r="XJ12" s="66"/>
      <c r="XK12" s="66"/>
      <c r="XL12" s="66"/>
      <c r="XM12" s="66"/>
      <c r="XN12" s="66"/>
      <c r="XO12" s="66"/>
      <c r="XP12" s="66"/>
      <c r="XQ12" s="66"/>
      <c r="XR12" s="66"/>
      <c r="XS12" s="66"/>
      <c r="XT12" s="66"/>
      <c r="XU12" s="66"/>
      <c r="XV12" s="66"/>
      <c r="XW12" s="66"/>
      <c r="XX12" s="66"/>
      <c r="XY12" s="66"/>
      <c r="XZ12" s="66"/>
      <c r="YA12" s="66"/>
      <c r="YB12" s="66"/>
      <c r="YC12" s="66"/>
      <c r="YD12" s="66"/>
      <c r="YE12" s="66"/>
      <c r="YF12" s="66"/>
      <c r="YG12" s="66"/>
      <c r="YH12" s="66"/>
      <c r="YI12" s="66"/>
      <c r="YJ12" s="66"/>
      <c r="YK12" s="66"/>
      <c r="YL12" s="66"/>
      <c r="YM12" s="66"/>
      <c r="YN12" s="66"/>
      <c r="YO12" s="66"/>
      <c r="YP12" s="66"/>
      <c r="YQ12" s="66"/>
      <c r="YR12" s="66"/>
      <c r="YS12" s="66"/>
      <c r="YT12" s="66"/>
      <c r="YU12" s="66"/>
      <c r="YV12" s="66"/>
      <c r="YW12" s="66"/>
      <c r="YX12" s="66"/>
      <c r="YY12" s="66"/>
      <c r="YZ12" s="66"/>
      <c r="ZA12" s="66"/>
      <c r="ZB12" s="66"/>
      <c r="ZC12" s="66"/>
      <c r="ZD12" s="66"/>
      <c r="ZE12" s="66"/>
      <c r="ZF12" s="66"/>
      <c r="ZG12" s="66"/>
      <c r="ZH12" s="66"/>
      <c r="ZI12" s="66"/>
      <c r="ZJ12" s="66"/>
      <c r="ZK12" s="66"/>
      <c r="ZL12" s="66"/>
      <c r="ZM12" s="66"/>
      <c r="ZN12" s="66"/>
      <c r="ZO12" s="66"/>
      <c r="ZP12" s="66"/>
      <c r="ZQ12" s="66"/>
      <c r="ZR12" s="66"/>
      <c r="ZS12" s="66"/>
      <c r="ZT12" s="66"/>
      <c r="ZU12" s="66"/>
      <c r="ZV12" s="66"/>
      <c r="ZW12" s="66"/>
      <c r="ZX12" s="66"/>
      <c r="ZY12" s="66"/>
      <c r="ZZ12" s="66"/>
      <c r="AAA12" s="66"/>
      <c r="AAB12" s="66"/>
      <c r="AAC12" s="66"/>
      <c r="AAD12" s="66"/>
      <c r="AAE12" s="66"/>
      <c r="AAF12" s="66"/>
      <c r="AAG12" s="66"/>
      <c r="AAH12" s="66"/>
      <c r="AAI12" s="66"/>
      <c r="AAJ12" s="66"/>
      <c r="AAK12" s="66"/>
      <c r="AAL12" s="66"/>
      <c r="AAM12" s="66"/>
      <c r="AAN12" s="66"/>
      <c r="AAO12" s="66"/>
      <c r="AAP12" s="66"/>
      <c r="AAQ12" s="66"/>
      <c r="AAR12" s="66"/>
      <c r="AAS12" s="66"/>
      <c r="AAT12" s="66"/>
      <c r="AAU12" s="66"/>
      <c r="AAV12" s="66"/>
      <c r="AAW12" s="66"/>
      <c r="AAX12" s="66"/>
      <c r="AAY12" s="66"/>
      <c r="AAZ12" s="66"/>
      <c r="ABA12" s="66"/>
      <c r="ABB12" s="66"/>
      <c r="ABC12" s="66"/>
      <c r="ABD12" s="66"/>
      <c r="ABE12" s="66"/>
      <c r="ABF12" s="66"/>
      <c r="ABG12" s="66"/>
      <c r="ABH12" s="66"/>
      <c r="ABI12" s="66"/>
      <c r="ABJ12" s="66"/>
      <c r="ABK12" s="66"/>
      <c r="ABL12" s="66"/>
      <c r="ABM12" s="66"/>
      <c r="ABN12" s="66"/>
      <c r="ABO12" s="66"/>
      <c r="ABP12" s="66"/>
      <c r="ABQ12" s="66"/>
      <c r="ABR12" s="66"/>
      <c r="ABS12" s="66"/>
      <c r="ABT12" s="66"/>
      <c r="ABU12" s="66"/>
      <c r="ABV12" s="66"/>
      <c r="ABW12" s="66"/>
      <c r="ABX12" s="66"/>
      <c r="ABY12" s="66"/>
      <c r="ABZ12" s="66"/>
      <c r="ACA12" s="66"/>
      <c r="ACB12" s="66"/>
      <c r="ACC12" s="66"/>
      <c r="ACD12" s="66"/>
      <c r="ACE12" s="66"/>
      <c r="ACF12" s="66"/>
      <c r="ACG12" s="66"/>
      <c r="ACH12" s="66"/>
      <c r="ACI12" s="66"/>
      <c r="ACJ12" s="66"/>
      <c r="ACK12" s="66"/>
      <c r="ACL12" s="66"/>
      <c r="ACM12" s="66"/>
      <c r="ACN12" s="66"/>
      <c r="ACO12" s="66"/>
      <c r="ACP12" s="66"/>
      <c r="ACQ12" s="66"/>
      <c r="ACR12" s="66"/>
      <c r="ACS12" s="66"/>
      <c r="ACT12" s="66"/>
      <c r="ACU12" s="66"/>
      <c r="ACV12" s="66"/>
      <c r="ACW12" s="66"/>
      <c r="ACX12" s="66"/>
      <c r="ACY12" s="66"/>
      <c r="ACZ12" s="66"/>
      <c r="ADA12" s="66"/>
      <c r="ADB12" s="66"/>
      <c r="ADC12" s="66"/>
      <c r="ADD12" s="66"/>
      <c r="ADE12" s="66"/>
      <c r="ADF12" s="66"/>
      <c r="ADG12" s="66"/>
      <c r="ADH12" s="66"/>
      <c r="ADI12" s="66"/>
      <c r="ADJ12" s="66"/>
      <c r="ADK12" s="66"/>
      <c r="ADL12" s="66"/>
      <c r="ADM12" s="66"/>
      <c r="ADN12" s="66"/>
      <c r="ADO12" s="66"/>
      <c r="ADP12" s="66"/>
      <c r="ADQ12" s="66"/>
      <c r="ADR12" s="66"/>
      <c r="ADS12" s="66"/>
      <c r="ADT12" s="66"/>
      <c r="ADU12" s="66"/>
      <c r="ADV12" s="66"/>
      <c r="ADW12" s="66"/>
      <c r="ADX12" s="66"/>
      <c r="ADY12" s="66"/>
      <c r="ADZ12" s="66"/>
      <c r="AEA12" s="66"/>
      <c r="AEB12" s="66"/>
      <c r="AEC12" s="66"/>
      <c r="AED12" s="66"/>
      <c r="AEE12" s="66"/>
      <c r="AEF12" s="66"/>
    </row>
    <row r="13" spans="1:812" ht="30" x14ac:dyDescent="0.25">
      <c r="A13" s="40">
        <f>A12+1</f>
        <v>2</v>
      </c>
      <c r="B13" s="204" t="s">
        <v>196</v>
      </c>
      <c r="C13" s="77">
        <v>13.03</v>
      </c>
      <c r="D13" s="77">
        <v>11.38</v>
      </c>
      <c r="E13" s="77"/>
      <c r="F13" s="77">
        <v>13.31</v>
      </c>
      <c r="G13" s="77">
        <v>11.18</v>
      </c>
      <c r="H13" s="77"/>
      <c r="I13" s="77">
        <v>6.84</v>
      </c>
      <c r="J13" s="77">
        <v>8.34</v>
      </c>
      <c r="K13" s="77"/>
      <c r="L13" s="77">
        <v>8.09</v>
      </c>
      <c r="M13" s="77">
        <v>7.68</v>
      </c>
      <c r="N13" s="60"/>
      <c r="O13" s="60">
        <v>1.91</v>
      </c>
      <c r="P13" s="60">
        <v>1.37</v>
      </c>
      <c r="Q13" s="60"/>
      <c r="R13" s="60">
        <v>1.54</v>
      </c>
      <c r="S13" s="60">
        <v>1.32</v>
      </c>
      <c r="T13" s="60"/>
      <c r="U13" s="60">
        <v>10.34</v>
      </c>
      <c r="V13" s="60">
        <v>8.77</v>
      </c>
      <c r="W13" s="60"/>
      <c r="X13" s="60"/>
      <c r="Y13" s="60">
        <v>9.76</v>
      </c>
      <c r="Z13" s="60"/>
      <c r="AA13" s="60"/>
      <c r="AB13" s="60">
        <v>6.43</v>
      </c>
      <c r="AC13" s="60"/>
      <c r="AD13" s="60">
        <v>7.36</v>
      </c>
      <c r="AE13" s="60">
        <v>7.37</v>
      </c>
      <c r="AF13" s="60"/>
      <c r="AG13" s="60">
        <v>41.75</v>
      </c>
      <c r="AH13" s="60">
        <v>45.38</v>
      </c>
      <c r="AI13" s="60"/>
      <c r="AJ13" s="42">
        <v>34.78</v>
      </c>
      <c r="AK13" s="42">
        <v>44.58</v>
      </c>
      <c r="AL13" s="42"/>
      <c r="AM13" s="42">
        <v>8.92</v>
      </c>
      <c r="AN13" s="42">
        <v>5.19</v>
      </c>
      <c r="AO13" s="42"/>
      <c r="AP13" s="42">
        <v>8.9600000000000009</v>
      </c>
      <c r="AQ13" s="42">
        <v>7.57</v>
      </c>
      <c r="AR13" s="156"/>
    </row>
    <row r="14" spans="1:812" ht="30" x14ac:dyDescent="0.25">
      <c r="A14" s="40">
        <f t="shared" ref="A14:A24" si="32">A13+1</f>
        <v>3</v>
      </c>
      <c r="B14" s="179" t="s">
        <v>197</v>
      </c>
      <c r="C14" s="77"/>
      <c r="D14" s="77">
        <v>11.26</v>
      </c>
      <c r="E14" s="77"/>
      <c r="F14" s="77"/>
      <c r="G14" s="77">
        <v>11.6</v>
      </c>
      <c r="H14" s="77"/>
      <c r="I14" s="77"/>
      <c r="J14" s="77">
        <v>3.9</v>
      </c>
      <c r="K14" s="77"/>
      <c r="L14" s="77"/>
      <c r="M14" s="77">
        <v>4.3499999999999996</v>
      </c>
      <c r="N14" s="60"/>
      <c r="O14" s="60"/>
      <c r="P14" s="60">
        <v>2.2999999999999998</v>
      </c>
      <c r="Q14" s="60"/>
      <c r="R14" s="60"/>
      <c r="S14" s="60">
        <v>2.59</v>
      </c>
      <c r="T14" s="60"/>
      <c r="U14" s="60"/>
      <c r="V14" s="60">
        <v>14.8</v>
      </c>
      <c r="W14" s="60"/>
      <c r="X14" s="60"/>
      <c r="Y14" s="60">
        <v>15.23</v>
      </c>
      <c r="Z14" s="60"/>
      <c r="AA14" s="60"/>
      <c r="AB14" s="60">
        <v>6.2</v>
      </c>
      <c r="AC14" s="60"/>
      <c r="AD14" s="60"/>
      <c r="AE14" s="60">
        <v>6.1</v>
      </c>
      <c r="AF14" s="60"/>
      <c r="AG14" s="60"/>
      <c r="AH14" s="60">
        <v>57.2</v>
      </c>
      <c r="AI14" s="60"/>
      <c r="AJ14" s="42"/>
      <c r="AK14" s="42">
        <v>53.1</v>
      </c>
      <c r="AL14" s="42"/>
      <c r="AM14" s="42"/>
      <c r="AN14" s="42">
        <v>3.7</v>
      </c>
      <c r="AO14" s="42"/>
      <c r="AP14" s="42"/>
      <c r="AQ14" s="42">
        <v>3.8</v>
      </c>
      <c r="AR14" s="156"/>
    </row>
    <row r="15" spans="1:812" ht="30" x14ac:dyDescent="0.25">
      <c r="A15" s="40">
        <f t="shared" si="32"/>
        <v>4</v>
      </c>
      <c r="B15" s="179" t="s">
        <v>198</v>
      </c>
      <c r="C15" s="77">
        <v>11.23</v>
      </c>
      <c r="D15" s="77">
        <v>11.2</v>
      </c>
      <c r="E15" s="77"/>
      <c r="F15" s="77">
        <v>11.62</v>
      </c>
      <c r="G15" s="77">
        <v>10.42</v>
      </c>
      <c r="H15" s="77"/>
      <c r="I15" s="77">
        <v>5.27</v>
      </c>
      <c r="J15" s="77">
        <v>6.79</v>
      </c>
      <c r="K15" s="77"/>
      <c r="L15" s="77">
        <v>5.17</v>
      </c>
      <c r="M15" s="77">
        <v>5.64</v>
      </c>
      <c r="N15" s="60"/>
      <c r="O15" s="60">
        <v>2.13</v>
      </c>
      <c r="P15" s="60">
        <v>1.65</v>
      </c>
      <c r="Q15" s="60"/>
      <c r="R15" s="60">
        <v>2.25</v>
      </c>
      <c r="S15" s="60">
        <v>1.85</v>
      </c>
      <c r="T15" s="60"/>
      <c r="U15" s="60">
        <v>9.9700000000000006</v>
      </c>
      <c r="V15" s="60">
        <v>9.6300000000000008</v>
      </c>
      <c r="W15" s="60"/>
      <c r="X15" s="60">
        <v>11.09</v>
      </c>
      <c r="Y15" s="60">
        <v>8.74</v>
      </c>
      <c r="Z15" s="60"/>
      <c r="AA15" s="60">
        <v>4.67</v>
      </c>
      <c r="AB15" s="60">
        <v>5.84</v>
      </c>
      <c r="AC15" s="60"/>
      <c r="AD15" s="60">
        <v>4.9400000000000004</v>
      </c>
      <c r="AE15" s="60">
        <v>4.72</v>
      </c>
      <c r="AF15" s="60"/>
      <c r="AG15" s="60">
        <v>47.3</v>
      </c>
      <c r="AH15" s="60">
        <v>46.37</v>
      </c>
      <c r="AI15" s="60"/>
      <c r="AJ15" s="42">
        <v>53.13</v>
      </c>
      <c r="AK15" s="42">
        <v>59.2</v>
      </c>
      <c r="AL15" s="42"/>
      <c r="AM15" s="42">
        <v>7.63</v>
      </c>
      <c r="AN15" s="42">
        <v>2.2799999999999998</v>
      </c>
      <c r="AO15" s="42"/>
      <c r="AP15" s="42">
        <v>9.2899999999999991</v>
      </c>
      <c r="AQ15" s="42">
        <v>3.84</v>
      </c>
      <c r="AR15" s="42"/>
    </row>
    <row r="16" spans="1:812" x14ac:dyDescent="0.25">
      <c r="A16" s="40">
        <f t="shared" si="32"/>
        <v>5</v>
      </c>
      <c r="B16" s="178" t="s">
        <v>199</v>
      </c>
      <c r="C16" s="77">
        <v>16.36</v>
      </c>
      <c r="D16" s="77"/>
      <c r="E16" s="77"/>
      <c r="F16" s="77">
        <v>15.13</v>
      </c>
      <c r="G16" s="77"/>
      <c r="H16" s="77"/>
      <c r="I16" s="77">
        <v>6.77</v>
      </c>
      <c r="J16" s="77"/>
      <c r="K16" s="77"/>
      <c r="L16" s="77">
        <v>11</v>
      </c>
      <c r="M16" s="77"/>
      <c r="N16" s="60"/>
      <c r="O16" s="60">
        <v>2.41</v>
      </c>
      <c r="P16" s="60"/>
      <c r="Q16" s="60"/>
      <c r="R16" s="60">
        <v>1.38</v>
      </c>
      <c r="S16" s="60"/>
      <c r="T16" s="60"/>
      <c r="U16" s="60">
        <v>9.64</v>
      </c>
      <c r="V16" s="60"/>
      <c r="W16" s="60"/>
      <c r="X16" s="60">
        <v>9.77</v>
      </c>
      <c r="Y16" s="60"/>
      <c r="Z16" s="60"/>
      <c r="AA16" s="60">
        <v>3.99</v>
      </c>
      <c r="AB16" s="60"/>
      <c r="AC16" s="60"/>
      <c r="AD16" s="60">
        <v>7.1</v>
      </c>
      <c r="AE16" s="60"/>
      <c r="AF16" s="60"/>
      <c r="AG16" s="60">
        <v>36.950000000000003</v>
      </c>
      <c r="AH16" s="60"/>
      <c r="AI16" s="60"/>
      <c r="AJ16" s="42">
        <v>23.9</v>
      </c>
      <c r="AK16" s="42"/>
      <c r="AL16" s="42"/>
      <c r="AM16" s="42">
        <v>7.4</v>
      </c>
      <c r="AN16" s="42"/>
      <c r="AO16" s="42"/>
      <c r="AP16" s="42">
        <v>6.9</v>
      </c>
      <c r="AQ16" s="42"/>
      <c r="AR16" s="156"/>
    </row>
    <row r="17" spans="1:45" ht="30" x14ac:dyDescent="0.25">
      <c r="A17" s="40">
        <f t="shared" si="32"/>
        <v>6</v>
      </c>
      <c r="B17" s="179" t="s">
        <v>200</v>
      </c>
      <c r="C17" s="77"/>
      <c r="D17" s="77">
        <v>16.5</v>
      </c>
      <c r="E17" s="77"/>
      <c r="F17" s="77"/>
      <c r="G17" s="77">
        <f>153304/10386.8</f>
        <v>14.759502445411485</v>
      </c>
      <c r="H17" s="77"/>
      <c r="I17" s="77"/>
      <c r="J17" s="77">
        <v>6.89</v>
      </c>
      <c r="K17" s="77"/>
      <c r="L17" s="77"/>
      <c r="M17" s="77">
        <f>153304/23472</f>
        <v>6.5313565098841169</v>
      </c>
      <c r="N17" s="60"/>
      <c r="O17" s="60"/>
      <c r="P17" s="60">
        <v>2.39</v>
      </c>
      <c r="Q17" s="60"/>
      <c r="R17" s="60"/>
      <c r="S17" s="60">
        <f>23472/10386.8</f>
        <v>2.2597912735394927</v>
      </c>
      <c r="T17" s="60"/>
      <c r="U17" s="60"/>
      <c r="V17" s="60">
        <v>13.15</v>
      </c>
      <c r="W17" s="60"/>
      <c r="X17" s="60"/>
      <c r="Y17" s="60">
        <f>116699/10386.8</f>
        <v>11.235317903492895</v>
      </c>
      <c r="Z17" s="60"/>
      <c r="AA17" s="60"/>
      <c r="AB17" s="60">
        <v>5.5</v>
      </c>
      <c r="AC17" s="60"/>
      <c r="AD17" s="60"/>
      <c r="AE17" s="60">
        <f>116699/23472</f>
        <v>4.9718387866393998</v>
      </c>
      <c r="AF17" s="60"/>
      <c r="AG17" s="60"/>
      <c r="AH17" s="60">
        <v>54.98</v>
      </c>
      <c r="AI17" s="60"/>
      <c r="AJ17" s="42"/>
      <c r="AK17" s="60">
        <f>23472*100/42207</f>
        <v>55.61162840287156</v>
      </c>
      <c r="AL17" s="42"/>
      <c r="AM17" s="42"/>
      <c r="AN17" s="42">
        <v>7.33</v>
      </c>
      <c r="AO17" s="42"/>
      <c r="AP17" s="42"/>
      <c r="AQ17" s="181">
        <v>6.8</v>
      </c>
      <c r="AR17" s="42"/>
    </row>
    <row r="18" spans="1:45" ht="30" x14ac:dyDescent="0.25">
      <c r="A18" s="40">
        <f t="shared" si="32"/>
        <v>7</v>
      </c>
      <c r="B18" s="179" t="s">
        <v>201</v>
      </c>
      <c r="C18" s="77">
        <v>12.95</v>
      </c>
      <c r="D18" s="77">
        <v>13.13</v>
      </c>
      <c r="E18" s="77"/>
      <c r="F18" s="77">
        <v>9.89</v>
      </c>
      <c r="G18" s="77">
        <v>12.86</v>
      </c>
      <c r="H18" s="77"/>
      <c r="I18" s="77">
        <v>8.44</v>
      </c>
      <c r="J18" s="77">
        <v>12.54</v>
      </c>
      <c r="K18" s="77"/>
      <c r="L18" s="77">
        <v>6.72</v>
      </c>
      <c r="M18" s="77">
        <v>8.06</v>
      </c>
      <c r="N18" s="60"/>
      <c r="O18" s="60">
        <v>1.54</v>
      </c>
      <c r="P18" s="60">
        <v>1.05</v>
      </c>
      <c r="Q18" s="60"/>
      <c r="R18" s="60">
        <v>1.47</v>
      </c>
      <c r="S18" s="105">
        <v>1.46</v>
      </c>
      <c r="T18" s="60"/>
      <c r="U18" s="60">
        <v>7.19</v>
      </c>
      <c r="V18" s="60">
        <v>7.8</v>
      </c>
      <c r="W18" s="60"/>
      <c r="X18" s="60"/>
      <c r="Y18" s="60">
        <v>8.9700000000000006</v>
      </c>
      <c r="Z18" s="60"/>
      <c r="AA18" s="60"/>
      <c r="AB18" s="60">
        <v>8.57</v>
      </c>
      <c r="AC18" s="60"/>
      <c r="AD18" s="60">
        <v>5.39</v>
      </c>
      <c r="AE18" s="60">
        <v>8.16</v>
      </c>
      <c r="AF18" s="60"/>
      <c r="AG18" s="60">
        <v>58.48</v>
      </c>
      <c r="AH18" s="60">
        <v>39.36</v>
      </c>
      <c r="AI18" s="60"/>
      <c r="AJ18" s="42">
        <v>62.5</v>
      </c>
      <c r="AK18" s="186">
        <v>42.3</v>
      </c>
      <c r="AL18" s="42"/>
      <c r="AM18" s="42">
        <v>3.5</v>
      </c>
      <c r="AN18" s="42">
        <v>5.8</v>
      </c>
      <c r="AO18" s="42"/>
      <c r="AP18" s="42">
        <v>3.4</v>
      </c>
      <c r="AQ18" s="42">
        <v>5.3</v>
      </c>
      <c r="AR18" s="156"/>
    </row>
    <row r="19" spans="1:45" ht="30" x14ac:dyDescent="0.25">
      <c r="A19" s="40">
        <f t="shared" si="32"/>
        <v>8</v>
      </c>
      <c r="B19" s="179" t="s">
        <v>202</v>
      </c>
      <c r="C19" s="77">
        <v>11.27</v>
      </c>
      <c r="D19" s="77">
        <v>12.2</v>
      </c>
      <c r="E19" s="77"/>
      <c r="F19" s="77">
        <v>12.05</v>
      </c>
      <c r="G19" s="77">
        <v>12.56</v>
      </c>
      <c r="H19" s="77"/>
      <c r="I19" s="77">
        <v>5.0199999999999996</v>
      </c>
      <c r="J19" s="77">
        <v>3.55</v>
      </c>
      <c r="K19" s="77"/>
      <c r="L19" s="77">
        <v>5.56</v>
      </c>
      <c r="M19" s="77">
        <v>3.98</v>
      </c>
      <c r="N19" s="60"/>
      <c r="O19" s="60">
        <v>1.96</v>
      </c>
      <c r="P19" s="60">
        <v>3.05</v>
      </c>
      <c r="Q19" s="60"/>
      <c r="R19" s="60">
        <v>2.17</v>
      </c>
      <c r="S19" s="60">
        <v>3.15</v>
      </c>
      <c r="T19" s="60"/>
      <c r="U19" s="60">
        <v>8.44</v>
      </c>
      <c r="V19" s="60">
        <v>10.07</v>
      </c>
      <c r="W19" s="60"/>
      <c r="X19" s="60">
        <v>8.8800000000000008</v>
      </c>
      <c r="Y19" s="60">
        <v>10.94</v>
      </c>
      <c r="Z19" s="60"/>
      <c r="AA19" s="60"/>
      <c r="AB19" s="60">
        <v>3.3</v>
      </c>
      <c r="AC19" s="60"/>
      <c r="AD19" s="60">
        <v>4.0999999999999996</v>
      </c>
      <c r="AE19" s="60">
        <v>3.46</v>
      </c>
      <c r="AF19" s="60"/>
      <c r="AG19" s="60">
        <v>68.900000000000006</v>
      </c>
      <c r="AH19" s="60">
        <v>68.400000000000006</v>
      </c>
      <c r="AI19" s="60"/>
      <c r="AJ19" s="42">
        <v>69.819999999999993</v>
      </c>
      <c r="AK19" s="42">
        <v>68.8</v>
      </c>
      <c r="AL19" s="42"/>
      <c r="AM19" s="42">
        <v>3.98</v>
      </c>
      <c r="AN19" s="42">
        <v>3.1</v>
      </c>
      <c r="AO19" s="42"/>
      <c r="AP19" s="42">
        <v>4.07</v>
      </c>
      <c r="AQ19" s="42">
        <v>3.4</v>
      </c>
      <c r="AR19" s="156"/>
    </row>
    <row r="20" spans="1:45" ht="30" x14ac:dyDescent="0.25">
      <c r="A20" s="40">
        <f t="shared" si="32"/>
        <v>9</v>
      </c>
      <c r="B20" s="179" t="s">
        <v>203</v>
      </c>
      <c r="C20" s="77">
        <v>11.5</v>
      </c>
      <c r="D20" s="77">
        <v>10.5</v>
      </c>
      <c r="E20" s="77"/>
      <c r="F20" s="77">
        <v>11.7</v>
      </c>
      <c r="G20" s="77">
        <v>10.7</v>
      </c>
      <c r="H20" s="77"/>
      <c r="I20" s="77">
        <v>3.9</v>
      </c>
      <c r="J20" s="77">
        <v>3.7</v>
      </c>
      <c r="K20" s="77"/>
      <c r="L20" s="77">
        <v>3.5</v>
      </c>
      <c r="M20" s="77">
        <v>3.8</v>
      </c>
      <c r="N20" s="60"/>
      <c r="O20" s="60">
        <v>3.2</v>
      </c>
      <c r="P20" s="60">
        <v>3</v>
      </c>
      <c r="Q20" s="60"/>
      <c r="R20" s="60">
        <v>3.3</v>
      </c>
      <c r="S20" s="60">
        <v>3</v>
      </c>
      <c r="T20" s="60"/>
      <c r="U20" s="60">
        <v>11.7</v>
      </c>
      <c r="V20" s="60">
        <v>10.199999999999999</v>
      </c>
      <c r="W20" s="60"/>
      <c r="X20" s="60">
        <v>11.5</v>
      </c>
      <c r="Y20" s="60">
        <v>10.7</v>
      </c>
      <c r="Z20" s="60"/>
      <c r="AA20" s="60"/>
      <c r="AB20" s="60">
        <v>5.3</v>
      </c>
      <c r="AC20" s="60"/>
      <c r="AD20" s="60">
        <v>5.7</v>
      </c>
      <c r="AE20" s="60">
        <v>6.11</v>
      </c>
      <c r="AF20" s="60"/>
      <c r="AG20" s="60">
        <v>57.6</v>
      </c>
      <c r="AH20" s="60">
        <v>57.8</v>
      </c>
      <c r="AI20" s="60"/>
      <c r="AJ20" s="42">
        <v>60.4</v>
      </c>
      <c r="AK20" s="42">
        <v>52.9</v>
      </c>
      <c r="AL20" s="42"/>
      <c r="AM20" s="42">
        <v>12.6</v>
      </c>
      <c r="AN20" s="42">
        <v>6.2</v>
      </c>
      <c r="AO20" s="42"/>
      <c r="AP20" s="42">
        <v>13.2</v>
      </c>
      <c r="AQ20" s="42">
        <v>7.4</v>
      </c>
      <c r="AR20" s="42"/>
    </row>
    <row r="21" spans="1:45" ht="30" x14ac:dyDescent="0.25">
      <c r="A21" s="40">
        <f t="shared" si="32"/>
        <v>10</v>
      </c>
      <c r="B21" s="179" t="s">
        <v>204</v>
      </c>
      <c r="C21" s="77">
        <v>10.76</v>
      </c>
      <c r="D21" s="77">
        <v>10.46</v>
      </c>
      <c r="E21" s="77"/>
      <c r="F21" s="77">
        <v>11.3</v>
      </c>
      <c r="G21" s="77">
        <v>10.5</v>
      </c>
      <c r="H21" s="77"/>
      <c r="I21" s="77">
        <v>5.92</v>
      </c>
      <c r="J21" s="77">
        <v>6.17</v>
      </c>
      <c r="K21" s="77"/>
      <c r="L21" s="77">
        <v>6.52</v>
      </c>
      <c r="M21" s="77">
        <v>6.25</v>
      </c>
      <c r="N21" s="60"/>
      <c r="O21" s="60">
        <v>1.82</v>
      </c>
      <c r="P21" s="60">
        <v>1.67</v>
      </c>
      <c r="Q21" s="60"/>
      <c r="R21" s="60">
        <v>1.74</v>
      </c>
      <c r="S21" s="60">
        <v>1.53</v>
      </c>
      <c r="T21" s="60"/>
      <c r="U21" s="60">
        <v>10.82</v>
      </c>
      <c r="V21" s="60">
        <v>13.95</v>
      </c>
      <c r="W21" s="60"/>
      <c r="X21" s="60">
        <v>11.43</v>
      </c>
      <c r="Y21" s="60">
        <v>14.98</v>
      </c>
      <c r="Z21" s="60"/>
      <c r="AA21" s="60">
        <v>5.95</v>
      </c>
      <c r="AB21" s="60">
        <v>8.35</v>
      </c>
      <c r="AC21" s="60"/>
      <c r="AD21" s="60">
        <v>6.59</v>
      </c>
      <c r="AE21" s="60">
        <v>9.7899999999999991</v>
      </c>
      <c r="AF21" s="60"/>
      <c r="AG21" s="60">
        <v>56.53</v>
      </c>
      <c r="AH21" s="60">
        <v>64.73</v>
      </c>
      <c r="AI21" s="60"/>
      <c r="AJ21" s="42">
        <v>56.12</v>
      </c>
      <c r="AK21" s="42">
        <v>44.43</v>
      </c>
      <c r="AL21" s="42"/>
      <c r="AM21" s="42">
        <v>13.69</v>
      </c>
      <c r="AN21" s="42">
        <v>8.58</v>
      </c>
      <c r="AO21" s="42"/>
      <c r="AP21" s="42">
        <v>9.41</v>
      </c>
      <c r="AQ21" s="42">
        <v>7.9</v>
      </c>
      <c r="AR21" s="42"/>
    </row>
    <row r="22" spans="1:45" ht="30" x14ac:dyDescent="0.25">
      <c r="A22" s="40">
        <f t="shared" si="32"/>
        <v>11</v>
      </c>
      <c r="B22" s="179" t="s">
        <v>205</v>
      </c>
      <c r="C22" s="180">
        <v>11.3</v>
      </c>
      <c r="D22" s="180">
        <v>12.76</v>
      </c>
      <c r="E22" s="180"/>
      <c r="F22" s="180">
        <v>13.3</v>
      </c>
      <c r="G22" s="180">
        <v>11.89</v>
      </c>
      <c r="H22" s="180"/>
      <c r="I22" s="180">
        <v>5.6</v>
      </c>
      <c r="J22" s="180">
        <v>10.34</v>
      </c>
      <c r="K22" s="180"/>
      <c r="L22" s="180">
        <v>7.6</v>
      </c>
      <c r="M22" s="180">
        <v>7.9</v>
      </c>
      <c r="N22" s="185"/>
      <c r="O22" s="185">
        <v>2.14</v>
      </c>
      <c r="P22" s="185">
        <v>1.45</v>
      </c>
      <c r="Q22" s="185"/>
      <c r="R22" s="185">
        <v>1.8</v>
      </c>
      <c r="S22" s="185">
        <v>1.49</v>
      </c>
      <c r="T22" s="185"/>
      <c r="U22" s="185"/>
      <c r="V22" s="185">
        <v>11.3</v>
      </c>
      <c r="W22" s="185"/>
      <c r="X22" s="185"/>
      <c r="Y22" s="185">
        <v>10</v>
      </c>
      <c r="Z22" s="185"/>
      <c r="AA22" s="185">
        <v>4.45</v>
      </c>
      <c r="AB22" s="185">
        <v>8.02</v>
      </c>
      <c r="AC22" s="185"/>
      <c r="AD22" s="185">
        <v>5.6</v>
      </c>
      <c r="AE22" s="185">
        <v>6.7</v>
      </c>
      <c r="AF22" s="185"/>
      <c r="AG22" s="238">
        <v>78.8</v>
      </c>
      <c r="AH22" s="238">
        <v>23.46</v>
      </c>
      <c r="AI22" s="185"/>
      <c r="AJ22" s="238">
        <v>53.9</v>
      </c>
      <c r="AK22" s="238">
        <v>32.5</v>
      </c>
      <c r="AL22" s="238"/>
      <c r="AM22" s="238">
        <v>12.8</v>
      </c>
      <c r="AN22" s="238">
        <v>4.75</v>
      </c>
      <c r="AO22" s="238"/>
      <c r="AP22" s="238">
        <v>12.8</v>
      </c>
      <c r="AQ22" s="238">
        <v>5.45</v>
      </c>
      <c r="AR22" s="238"/>
    </row>
    <row r="23" spans="1:45" ht="30" x14ac:dyDescent="0.25">
      <c r="A23" s="40">
        <f t="shared" si="32"/>
        <v>12</v>
      </c>
      <c r="B23" s="179" t="s">
        <v>206</v>
      </c>
      <c r="C23" s="294">
        <v>11.6</v>
      </c>
      <c r="D23" s="294">
        <v>10.7</v>
      </c>
      <c r="E23" s="292"/>
      <c r="F23" s="294">
        <v>11.6</v>
      </c>
      <c r="G23" s="294">
        <v>10.7</v>
      </c>
      <c r="H23" s="292"/>
      <c r="I23" s="294">
        <v>3.9</v>
      </c>
      <c r="J23" s="294">
        <v>4.5</v>
      </c>
      <c r="K23" s="292"/>
      <c r="L23" s="294">
        <v>2.9</v>
      </c>
      <c r="M23" s="294">
        <v>4</v>
      </c>
      <c r="N23" s="214"/>
      <c r="O23" s="201">
        <v>2.9</v>
      </c>
      <c r="P23" s="201">
        <v>2.4</v>
      </c>
      <c r="Q23" s="214"/>
      <c r="R23" s="201">
        <v>3</v>
      </c>
      <c r="S23" s="201">
        <v>2.4</v>
      </c>
      <c r="T23" s="214"/>
      <c r="U23" s="201">
        <v>10.3</v>
      </c>
      <c r="V23" s="201">
        <v>8.8000000000000007</v>
      </c>
      <c r="W23" s="214"/>
      <c r="X23" s="201">
        <v>10.5</v>
      </c>
      <c r="Y23" s="201">
        <v>10.5</v>
      </c>
      <c r="Z23" s="214"/>
      <c r="AA23" s="201">
        <v>3.5</v>
      </c>
      <c r="AB23" s="201">
        <v>3.7</v>
      </c>
      <c r="AC23" s="214"/>
      <c r="AD23" s="201">
        <v>3.5</v>
      </c>
      <c r="AE23" s="201">
        <v>3.7</v>
      </c>
      <c r="AF23" s="214"/>
      <c r="AG23" s="201">
        <v>64</v>
      </c>
      <c r="AH23" s="201">
        <v>58</v>
      </c>
      <c r="AI23" s="293"/>
      <c r="AJ23" s="201">
        <v>72</v>
      </c>
      <c r="AK23" s="201">
        <v>50</v>
      </c>
      <c r="AL23" s="214"/>
      <c r="AM23" s="201">
        <v>8.1999999999999993</v>
      </c>
      <c r="AN23" s="201">
        <v>4.0999999999999996</v>
      </c>
      <c r="AO23" s="214"/>
      <c r="AP23" s="201">
        <v>8.1999999999999993</v>
      </c>
      <c r="AQ23" s="201">
        <v>4.2</v>
      </c>
      <c r="AR23" s="156"/>
    </row>
    <row r="24" spans="1:45" ht="30" x14ac:dyDescent="0.25">
      <c r="A24" s="40">
        <f t="shared" si="32"/>
        <v>13</v>
      </c>
      <c r="B24" s="179" t="s">
        <v>207</v>
      </c>
      <c r="C24" s="77">
        <v>10.029999999999999</v>
      </c>
      <c r="D24" s="77">
        <v>12.11</v>
      </c>
      <c r="E24" s="77">
        <v>14.25</v>
      </c>
      <c r="F24" s="77">
        <v>13</v>
      </c>
      <c r="G24" s="77">
        <v>13</v>
      </c>
      <c r="H24" s="77">
        <v>15</v>
      </c>
      <c r="I24" s="77">
        <v>3.67</v>
      </c>
      <c r="J24" s="77">
        <v>2.91</v>
      </c>
      <c r="K24" s="77">
        <v>3.47</v>
      </c>
      <c r="L24" s="77">
        <v>2.6</v>
      </c>
      <c r="M24" s="77">
        <v>4.9000000000000004</v>
      </c>
      <c r="N24" s="60">
        <v>4.5</v>
      </c>
      <c r="O24" s="60">
        <v>3.02</v>
      </c>
      <c r="P24" s="60">
        <v>3.2</v>
      </c>
      <c r="Q24" s="60">
        <v>2.98</v>
      </c>
      <c r="R24" s="60">
        <v>2.4</v>
      </c>
      <c r="S24" s="60">
        <v>3.3</v>
      </c>
      <c r="T24" s="60">
        <v>3.8</v>
      </c>
      <c r="U24" s="60">
        <v>13.86</v>
      </c>
      <c r="V24" s="60">
        <v>11.21</v>
      </c>
      <c r="W24" s="60">
        <v>9.18</v>
      </c>
      <c r="X24" s="60"/>
      <c r="Y24" s="60">
        <v>12.5</v>
      </c>
      <c r="Z24" s="60">
        <v>8.3000000000000007</v>
      </c>
      <c r="AA24" s="60"/>
      <c r="AB24" s="60">
        <v>5.8</v>
      </c>
      <c r="AC24" s="60">
        <v>2.9</v>
      </c>
      <c r="AD24" s="60">
        <v>4.3</v>
      </c>
      <c r="AE24" s="60">
        <v>5.5</v>
      </c>
      <c r="AF24" s="60">
        <v>3</v>
      </c>
      <c r="AG24" s="60">
        <v>24.95</v>
      </c>
      <c r="AH24" s="60">
        <v>54.9</v>
      </c>
      <c r="AI24" s="60">
        <v>51.54</v>
      </c>
      <c r="AJ24" s="42">
        <v>35.9</v>
      </c>
      <c r="AK24" s="42">
        <v>61.5</v>
      </c>
      <c r="AL24" s="42">
        <v>46.9</v>
      </c>
      <c r="AM24" s="42">
        <v>5.7</v>
      </c>
      <c r="AN24" s="42">
        <v>4.9000000000000004</v>
      </c>
      <c r="AO24" s="202">
        <v>5</v>
      </c>
      <c r="AP24" s="202">
        <v>7</v>
      </c>
      <c r="AQ24" s="42">
        <v>5.3</v>
      </c>
      <c r="AR24" s="42">
        <v>3.4</v>
      </c>
    </row>
    <row r="25" spans="1:45" x14ac:dyDescent="0.25">
      <c r="A25" s="149"/>
      <c r="B25" s="148" t="s">
        <v>208</v>
      </c>
      <c r="C25" s="309">
        <f>AVERAGE(C12:C24)</f>
        <v>12.152727272727271</v>
      </c>
      <c r="D25" s="309">
        <f t="shared" ref="D25:AS25" si="33">AVERAGE(D12:D24)</f>
        <v>11.882500000000002</v>
      </c>
      <c r="E25" s="309">
        <f t="shared" si="33"/>
        <v>14.25</v>
      </c>
      <c r="F25" s="309">
        <f t="shared" si="33"/>
        <v>12.534545454545453</v>
      </c>
      <c r="G25" s="309">
        <f t="shared" si="33"/>
        <v>11.763291870450956</v>
      </c>
      <c r="H25" s="309">
        <f t="shared" si="33"/>
        <v>15</v>
      </c>
      <c r="I25" s="309">
        <f t="shared" si="33"/>
        <v>5.462727272727272</v>
      </c>
      <c r="J25" s="309">
        <f t="shared" si="33"/>
        <v>6.189166666666666</v>
      </c>
      <c r="K25" s="309">
        <f t="shared" si="33"/>
        <v>3.47</v>
      </c>
      <c r="L25" s="309">
        <f t="shared" si="33"/>
        <v>5.9036363636363633</v>
      </c>
      <c r="M25" s="309">
        <f t="shared" si="33"/>
        <v>5.6484463758236751</v>
      </c>
      <c r="N25" s="309">
        <f t="shared" si="33"/>
        <v>4.5</v>
      </c>
      <c r="O25" s="309">
        <f t="shared" si="33"/>
        <v>2.3545454545454545</v>
      </c>
      <c r="P25" s="309">
        <f t="shared" si="33"/>
        <v>2.1474999999999995</v>
      </c>
      <c r="Q25" s="309">
        <f t="shared" si="33"/>
        <v>2.98</v>
      </c>
      <c r="R25" s="309">
        <f t="shared" si="33"/>
        <v>2.1718181818181814</v>
      </c>
      <c r="S25" s="309">
        <f t="shared" si="33"/>
        <v>2.2241492727949574</v>
      </c>
      <c r="T25" s="309">
        <f t="shared" si="33"/>
        <v>3.8</v>
      </c>
      <c r="U25" s="309">
        <f t="shared" si="33"/>
        <v>10.595999999999998</v>
      </c>
      <c r="V25" s="309">
        <f t="shared" si="33"/>
        <v>11.0025</v>
      </c>
      <c r="W25" s="309">
        <f t="shared" si="33"/>
        <v>9.18</v>
      </c>
      <c r="X25" s="309">
        <f t="shared" si="33"/>
        <v>10.94</v>
      </c>
      <c r="Y25" s="309">
        <f t="shared" si="33"/>
        <v>11.367109825291076</v>
      </c>
      <c r="Z25" s="309">
        <f t="shared" si="33"/>
        <v>8.3000000000000007</v>
      </c>
      <c r="AA25" s="309">
        <f t="shared" si="33"/>
        <v>4.6783333333333337</v>
      </c>
      <c r="AB25" s="309">
        <f t="shared" si="33"/>
        <v>5.9833333333333334</v>
      </c>
      <c r="AC25" s="309">
        <f t="shared" si="33"/>
        <v>2.9</v>
      </c>
      <c r="AD25" s="309">
        <f t="shared" si="33"/>
        <v>5.3909090909090915</v>
      </c>
      <c r="AE25" s="309">
        <f t="shared" si="33"/>
        <v>6.0059865655532834</v>
      </c>
      <c r="AF25" s="309">
        <f t="shared" si="33"/>
        <v>3</v>
      </c>
      <c r="AG25" s="309">
        <f t="shared" si="33"/>
        <v>53.43545454545454</v>
      </c>
      <c r="AH25" s="309">
        <f t="shared" si="33"/>
        <v>52.093333333333334</v>
      </c>
      <c r="AI25" s="309">
        <f t="shared" si="33"/>
        <v>51.54</v>
      </c>
      <c r="AJ25" s="309">
        <f t="shared" si="33"/>
        <v>51.415454545454537</v>
      </c>
      <c r="AK25" s="309">
        <f t="shared" si="33"/>
        <v>51.293469033572627</v>
      </c>
      <c r="AL25" s="309">
        <f t="shared" si="33"/>
        <v>46.9</v>
      </c>
      <c r="AM25" s="309">
        <f t="shared" si="33"/>
        <v>8.4072727272727281</v>
      </c>
      <c r="AN25" s="309">
        <f t="shared" si="33"/>
        <v>5.2791666666666668</v>
      </c>
      <c r="AO25" s="309">
        <f t="shared" si="33"/>
        <v>5</v>
      </c>
      <c r="AP25" s="309">
        <f t="shared" si="33"/>
        <v>8.3645454545454534</v>
      </c>
      <c r="AQ25" s="309">
        <f t="shared" si="33"/>
        <v>5.7608333333333333</v>
      </c>
      <c r="AR25" s="309">
        <f t="shared" si="33"/>
        <v>3.4</v>
      </c>
      <c r="AS25" s="309" t="e">
        <f t="shared" si="33"/>
        <v>#DIV/0!</v>
      </c>
    </row>
    <row r="26" spans="1:45" x14ac:dyDescent="0.25">
      <c r="A26" s="40">
        <v>14</v>
      </c>
      <c r="B26" s="178" t="s">
        <v>209</v>
      </c>
      <c r="C26" s="287"/>
      <c r="D26" s="287"/>
      <c r="E26" s="180">
        <v>3.9</v>
      </c>
      <c r="F26" s="287"/>
      <c r="G26" s="287"/>
      <c r="H26" s="287">
        <v>3.6</v>
      </c>
      <c r="I26" s="287"/>
      <c r="J26" s="287"/>
      <c r="K26" s="185">
        <v>3.5</v>
      </c>
      <c r="L26" s="287"/>
      <c r="M26" s="287"/>
      <c r="N26" s="288">
        <v>3.6</v>
      </c>
      <c r="O26" s="288"/>
      <c r="P26" s="288"/>
      <c r="Q26" s="185">
        <v>1.1000000000000001</v>
      </c>
      <c r="R26" s="288"/>
      <c r="S26" s="288"/>
      <c r="T26" s="288">
        <v>1.1000000000000001</v>
      </c>
      <c r="U26" s="288"/>
      <c r="V26" s="288"/>
      <c r="W26" s="185">
        <v>2.8</v>
      </c>
      <c r="X26" s="288"/>
      <c r="Y26" s="288"/>
      <c r="Z26" s="288">
        <v>2.4</v>
      </c>
      <c r="AA26" s="288"/>
      <c r="AB26" s="288"/>
      <c r="AC26" s="185">
        <v>2.2999999999999998</v>
      </c>
      <c r="AD26" s="288"/>
      <c r="AE26" s="288"/>
      <c r="AF26" s="288">
        <v>2.2999999999999998</v>
      </c>
      <c r="AG26" s="288"/>
      <c r="AH26" s="288"/>
      <c r="AI26" s="289">
        <v>0.83</v>
      </c>
      <c r="AJ26" s="281"/>
      <c r="AK26" s="281"/>
      <c r="AL26" s="290">
        <v>0.71</v>
      </c>
      <c r="AM26" s="281"/>
      <c r="AN26" s="281"/>
      <c r="AO26" s="291">
        <v>1.1200000000000001</v>
      </c>
      <c r="AP26" s="281"/>
      <c r="AQ26" s="281"/>
      <c r="AR26" s="42">
        <v>1.43</v>
      </c>
    </row>
    <row r="27" spans="1:45" x14ac:dyDescent="0.25">
      <c r="A27" s="40">
        <f>A26+1</f>
        <v>15</v>
      </c>
      <c r="B27" s="179" t="s">
        <v>210</v>
      </c>
      <c r="C27" s="77"/>
      <c r="D27" s="77"/>
      <c r="E27" s="77">
        <v>10.61</v>
      </c>
      <c r="F27" s="77"/>
      <c r="G27" s="77"/>
      <c r="H27" s="77">
        <v>10</v>
      </c>
      <c r="I27" s="77"/>
      <c r="J27" s="77"/>
      <c r="K27" s="77">
        <v>8.73</v>
      </c>
      <c r="L27" s="77"/>
      <c r="M27" s="77"/>
      <c r="N27" s="60">
        <v>14</v>
      </c>
      <c r="O27" s="60"/>
      <c r="P27" s="60"/>
      <c r="Q27" s="60">
        <v>1.22</v>
      </c>
      <c r="R27" s="60"/>
      <c r="S27" s="60"/>
      <c r="T27" s="60">
        <v>1</v>
      </c>
      <c r="U27" s="60"/>
      <c r="V27" s="60"/>
      <c r="W27" s="60">
        <v>4.17</v>
      </c>
      <c r="X27" s="60"/>
      <c r="Y27" s="60"/>
      <c r="Z27" s="60">
        <v>4.6399999999999997</v>
      </c>
      <c r="AA27" s="60"/>
      <c r="AB27" s="60"/>
      <c r="AC27" s="60">
        <v>3.41</v>
      </c>
      <c r="AD27" s="60"/>
      <c r="AE27" s="60"/>
      <c r="AF27" s="60">
        <v>6.8</v>
      </c>
      <c r="AG27" s="60"/>
      <c r="AH27" s="60"/>
      <c r="AI27" s="60">
        <v>25.81</v>
      </c>
      <c r="AJ27" s="42"/>
      <c r="AK27" s="42"/>
      <c r="AL27" s="42">
        <v>7.9</v>
      </c>
      <c r="AM27" s="42"/>
      <c r="AN27" s="42"/>
      <c r="AO27" s="42">
        <v>3.6</v>
      </c>
      <c r="AP27" s="42"/>
      <c r="AQ27" s="42"/>
      <c r="AR27" s="42">
        <v>2.86</v>
      </c>
    </row>
    <row r="28" spans="1:45" x14ac:dyDescent="0.25">
      <c r="A28" s="40">
        <f t="shared" ref="A28:A58" si="34">A27+1</f>
        <v>16</v>
      </c>
      <c r="B28" s="178" t="s">
        <v>211</v>
      </c>
      <c r="C28" s="77">
        <v>12</v>
      </c>
      <c r="D28" s="77">
        <v>12.5</v>
      </c>
      <c r="E28" s="77"/>
      <c r="F28" s="77">
        <v>15.86</v>
      </c>
      <c r="G28" s="77">
        <v>13.2</v>
      </c>
      <c r="H28" s="77"/>
      <c r="I28" s="77">
        <v>6.5</v>
      </c>
      <c r="J28" s="77">
        <v>5.6</v>
      </c>
      <c r="K28" s="77"/>
      <c r="L28" s="77">
        <v>10.53</v>
      </c>
      <c r="M28" s="77">
        <v>14.58</v>
      </c>
      <c r="N28" s="60"/>
      <c r="O28" s="60">
        <v>3.1</v>
      </c>
      <c r="P28" s="60">
        <v>2.72</v>
      </c>
      <c r="Q28" s="60"/>
      <c r="R28" s="60">
        <v>1.51</v>
      </c>
      <c r="S28" s="60">
        <v>0.98</v>
      </c>
      <c r="T28" s="60"/>
      <c r="U28" s="60">
        <v>10.6</v>
      </c>
      <c r="V28" s="60">
        <v>7.4</v>
      </c>
      <c r="W28" s="60"/>
      <c r="X28" s="60">
        <v>7.78</v>
      </c>
      <c r="Y28" s="60">
        <v>6.06</v>
      </c>
      <c r="Z28" s="60"/>
      <c r="AA28" s="60">
        <v>5</v>
      </c>
      <c r="AB28" s="60">
        <v>4.96</v>
      </c>
      <c r="AC28" s="60"/>
      <c r="AD28" s="60">
        <v>5.17</v>
      </c>
      <c r="AE28" s="60">
        <v>6.2</v>
      </c>
      <c r="AF28" s="60"/>
      <c r="AG28" s="60">
        <v>64.2</v>
      </c>
      <c r="AH28" s="60">
        <v>49.87</v>
      </c>
      <c r="AI28" s="60"/>
      <c r="AJ28" s="42">
        <v>35.94</v>
      </c>
      <c r="AK28" s="42">
        <v>23.31</v>
      </c>
      <c r="AL28" s="42"/>
      <c r="AM28" s="42">
        <v>4.9000000000000004</v>
      </c>
      <c r="AN28" s="42">
        <v>7.5</v>
      </c>
      <c r="AO28" s="42"/>
      <c r="AP28" s="42">
        <v>8.98</v>
      </c>
      <c r="AQ28" s="42">
        <v>7.95</v>
      </c>
      <c r="AR28" s="190"/>
    </row>
    <row r="29" spans="1:45" x14ac:dyDescent="0.25">
      <c r="A29" s="40">
        <f t="shared" si="34"/>
        <v>17</v>
      </c>
      <c r="B29" s="178" t="s">
        <v>212</v>
      </c>
      <c r="C29" s="77"/>
      <c r="D29" s="77"/>
      <c r="E29" s="77">
        <v>15</v>
      </c>
      <c r="F29" s="77"/>
      <c r="G29" s="77"/>
      <c r="H29" s="77">
        <v>15</v>
      </c>
      <c r="I29" s="77"/>
      <c r="J29" s="77"/>
      <c r="K29" s="60">
        <v>7</v>
      </c>
      <c r="L29" s="77"/>
      <c r="M29" s="77"/>
      <c r="N29" s="60">
        <v>9.6999999999999993</v>
      </c>
      <c r="O29" s="60"/>
      <c r="P29" s="60"/>
      <c r="Q29" s="60">
        <v>2.2999999999999998</v>
      </c>
      <c r="R29" s="60"/>
      <c r="S29" s="60"/>
      <c r="T29" s="60">
        <v>1.17</v>
      </c>
      <c r="U29" s="60"/>
      <c r="V29" s="60"/>
      <c r="W29" s="60">
        <v>6.7</v>
      </c>
      <c r="X29" s="60"/>
      <c r="Y29" s="60"/>
      <c r="Z29" s="60">
        <v>7.2</v>
      </c>
      <c r="AA29" s="60"/>
      <c r="AB29" s="60"/>
      <c r="AC29" s="60">
        <v>2.9</v>
      </c>
      <c r="AD29" s="60"/>
      <c r="AE29" s="60"/>
      <c r="AF29" s="60">
        <v>4.8</v>
      </c>
      <c r="AG29" s="60"/>
      <c r="AH29" s="60"/>
      <c r="AI29" s="42">
        <v>54.1</v>
      </c>
      <c r="AJ29" s="42"/>
      <c r="AK29" s="42"/>
      <c r="AL29" s="42">
        <v>32.6</v>
      </c>
      <c r="AM29" s="42"/>
      <c r="AN29" s="42"/>
      <c r="AO29" s="42">
        <v>3.1</v>
      </c>
      <c r="AP29" s="42"/>
      <c r="AQ29" s="42"/>
      <c r="AR29" s="42">
        <v>3.7</v>
      </c>
    </row>
    <row r="30" spans="1:45" x14ac:dyDescent="0.25">
      <c r="A30" s="40">
        <f t="shared" si="34"/>
        <v>18</v>
      </c>
      <c r="B30" s="178" t="s">
        <v>213</v>
      </c>
      <c r="C30" s="77">
        <v>13.55</v>
      </c>
      <c r="D30" s="77">
        <v>9.89</v>
      </c>
      <c r="E30" s="77">
        <v>8.4499999999999993</v>
      </c>
      <c r="F30" s="77">
        <v>13.45</v>
      </c>
      <c r="G30" s="77">
        <v>9.6999999999999993</v>
      </c>
      <c r="H30" s="77">
        <v>8.5</v>
      </c>
      <c r="I30" s="77">
        <v>4.2300000000000004</v>
      </c>
      <c r="J30" s="77">
        <v>6.36</v>
      </c>
      <c r="K30" s="77">
        <v>7.83</v>
      </c>
      <c r="L30" s="77">
        <v>3.92</v>
      </c>
      <c r="M30" s="77">
        <v>6.2</v>
      </c>
      <c r="N30" s="60">
        <v>7.6</v>
      </c>
      <c r="O30" s="60">
        <v>1.86</v>
      </c>
      <c r="P30" s="60">
        <v>2.21</v>
      </c>
      <c r="Q30" s="60">
        <v>1.57</v>
      </c>
      <c r="R30" s="60">
        <v>1.82</v>
      </c>
      <c r="S30" s="60">
        <v>2.1</v>
      </c>
      <c r="T30" s="60">
        <v>1.63</v>
      </c>
      <c r="U30" s="60">
        <v>7.55</v>
      </c>
      <c r="V30" s="60">
        <v>8.43</v>
      </c>
      <c r="W30" s="60">
        <v>6.81</v>
      </c>
      <c r="X30" s="60">
        <v>7.35</v>
      </c>
      <c r="Y30" s="60">
        <v>8.1999999999999993</v>
      </c>
      <c r="Z30" s="60">
        <v>6.79</v>
      </c>
      <c r="AA30" s="60">
        <v>4.03</v>
      </c>
      <c r="AB30" s="60">
        <v>4.4000000000000004</v>
      </c>
      <c r="AC30" s="60">
        <v>4.59</v>
      </c>
      <c r="AD30" s="60">
        <v>4.21</v>
      </c>
      <c r="AE30" s="60">
        <v>4.45</v>
      </c>
      <c r="AF30" s="60">
        <v>4.8</v>
      </c>
      <c r="AG30" s="60">
        <v>54.2</v>
      </c>
      <c r="AH30" s="60">
        <v>55.15</v>
      </c>
      <c r="AI30" s="60">
        <v>52.1</v>
      </c>
      <c r="AJ30" s="42">
        <v>55.07</v>
      </c>
      <c r="AK30" s="42">
        <v>54.39</v>
      </c>
      <c r="AL30" s="42">
        <v>52.24</v>
      </c>
      <c r="AM30" s="42">
        <v>4.04</v>
      </c>
      <c r="AN30" s="42">
        <v>5.32</v>
      </c>
      <c r="AO30" s="42">
        <v>5.42</v>
      </c>
      <c r="AP30" s="42">
        <v>4.1399999999999997</v>
      </c>
      <c r="AQ30" s="42">
        <v>5.04</v>
      </c>
      <c r="AR30" s="42">
        <v>5.29</v>
      </c>
    </row>
    <row r="31" spans="1:45" x14ac:dyDescent="0.25">
      <c r="A31" s="40">
        <f t="shared" si="34"/>
        <v>19</v>
      </c>
      <c r="B31" s="178" t="s">
        <v>214</v>
      </c>
      <c r="C31" s="77"/>
      <c r="D31" s="77"/>
      <c r="E31" s="77">
        <v>12.4</v>
      </c>
      <c r="F31" s="77"/>
      <c r="G31" s="77"/>
      <c r="H31" s="77">
        <v>13.2</v>
      </c>
      <c r="I31" s="77"/>
      <c r="J31" s="77"/>
      <c r="K31" s="77">
        <v>8.1999999999999993</v>
      </c>
      <c r="L31" s="77"/>
      <c r="M31" s="77"/>
      <c r="N31" s="60">
        <v>7.9</v>
      </c>
      <c r="O31" s="60"/>
      <c r="P31" s="60"/>
      <c r="Q31" s="60">
        <v>1.5</v>
      </c>
      <c r="R31" s="60"/>
      <c r="S31" s="60"/>
      <c r="T31" s="60">
        <v>1.79</v>
      </c>
      <c r="U31" s="60"/>
      <c r="V31" s="60"/>
      <c r="W31" s="60">
        <v>8.6</v>
      </c>
      <c r="X31" s="60"/>
      <c r="Y31" s="60"/>
      <c r="Z31" s="60">
        <v>8.36</v>
      </c>
      <c r="AA31" s="60"/>
      <c r="AB31" s="60"/>
      <c r="AC31" s="60">
        <v>4.7</v>
      </c>
      <c r="AD31" s="60"/>
      <c r="AE31" s="60"/>
      <c r="AF31" s="60">
        <v>4.66</v>
      </c>
      <c r="AG31" s="60"/>
      <c r="AH31" s="60"/>
      <c r="AI31" s="60">
        <v>37</v>
      </c>
      <c r="AJ31" s="42"/>
      <c r="AK31" s="42"/>
      <c r="AL31" s="42">
        <v>37.33</v>
      </c>
      <c r="AM31" s="42"/>
      <c r="AN31" s="42"/>
      <c r="AO31" s="42">
        <v>2.1</v>
      </c>
      <c r="AP31" s="42"/>
      <c r="AQ31" s="42"/>
      <c r="AR31" s="42">
        <v>2.2000000000000002</v>
      </c>
    </row>
    <row r="32" spans="1:45" x14ac:dyDescent="0.25">
      <c r="A32" s="40">
        <f t="shared" si="34"/>
        <v>20</v>
      </c>
      <c r="B32" s="178" t="s">
        <v>215</v>
      </c>
      <c r="C32" s="77"/>
      <c r="D32" s="77"/>
      <c r="E32" s="77">
        <v>12.3</v>
      </c>
      <c r="F32" s="77"/>
      <c r="G32" s="77"/>
      <c r="H32" s="77">
        <v>12.5</v>
      </c>
      <c r="I32" s="77"/>
      <c r="J32" s="77"/>
      <c r="K32" s="77">
        <v>5.7</v>
      </c>
      <c r="L32" s="77"/>
      <c r="M32" s="77"/>
      <c r="N32" s="60">
        <v>4.7</v>
      </c>
      <c r="O32" s="60"/>
      <c r="P32" s="60"/>
      <c r="Q32" s="60">
        <v>2.1</v>
      </c>
      <c r="R32" s="60"/>
      <c r="S32" s="60"/>
      <c r="T32" s="60">
        <v>2</v>
      </c>
      <c r="U32" s="60"/>
      <c r="V32" s="60"/>
      <c r="W32" s="60">
        <v>5.9</v>
      </c>
      <c r="X32" s="60"/>
      <c r="Y32" s="60"/>
      <c r="Z32" s="60">
        <v>6</v>
      </c>
      <c r="AA32" s="60"/>
      <c r="AB32" s="60"/>
      <c r="AC32" s="60">
        <v>2.7</v>
      </c>
      <c r="AD32" s="60"/>
      <c r="AE32" s="60"/>
      <c r="AF32" s="60">
        <v>2.2000000000000002</v>
      </c>
      <c r="AG32" s="60"/>
      <c r="AH32" s="60"/>
      <c r="AI32" s="60">
        <v>48</v>
      </c>
      <c r="AJ32" s="42"/>
      <c r="AK32" s="42"/>
      <c r="AL32" s="42">
        <v>55</v>
      </c>
      <c r="AM32" s="42"/>
      <c r="AN32" s="42"/>
      <c r="AO32" s="42">
        <v>4.3</v>
      </c>
      <c r="AP32" s="42"/>
      <c r="AQ32" s="42"/>
      <c r="AR32" s="262">
        <v>4.7</v>
      </c>
    </row>
    <row r="33" spans="1:44" x14ac:dyDescent="0.25">
      <c r="A33" s="40">
        <f t="shared" si="34"/>
        <v>21</v>
      </c>
      <c r="B33" s="178" t="s">
        <v>216</v>
      </c>
      <c r="C33" s="77">
        <v>20.9</v>
      </c>
      <c r="D33" s="77">
        <v>13</v>
      </c>
      <c r="E33" s="77"/>
      <c r="F33" s="77">
        <v>13.26</v>
      </c>
      <c r="G33" s="77">
        <v>16.97</v>
      </c>
      <c r="H33" s="77"/>
      <c r="I33" s="77">
        <v>9.5</v>
      </c>
      <c r="J33" s="77">
        <v>11.2</v>
      </c>
      <c r="K33" s="77"/>
      <c r="L33" s="77">
        <v>10.42</v>
      </c>
      <c r="M33" s="77">
        <v>17.010000000000002</v>
      </c>
      <c r="N33" s="60"/>
      <c r="O33" s="60">
        <v>2.2000000000000002</v>
      </c>
      <c r="P33" s="60">
        <v>1.2</v>
      </c>
      <c r="Q33" s="60"/>
      <c r="R33" s="60">
        <v>2.7</v>
      </c>
      <c r="S33" s="60">
        <v>1.2</v>
      </c>
      <c r="T33" s="60"/>
      <c r="U33" s="60">
        <v>11.45</v>
      </c>
      <c r="V33" s="60">
        <v>9.6999999999999993</v>
      </c>
      <c r="W33" s="60"/>
      <c r="X33" s="60">
        <v>11.03</v>
      </c>
      <c r="Y33" s="60">
        <v>5.2</v>
      </c>
      <c r="Z33" s="60"/>
      <c r="AA33" s="60"/>
      <c r="AB33" s="60">
        <v>8.3000000000000007</v>
      </c>
      <c r="AC33" s="60"/>
      <c r="AD33" s="60">
        <v>4.13</v>
      </c>
      <c r="AE33" s="60">
        <v>5.22</v>
      </c>
      <c r="AF33" s="60"/>
      <c r="AG33" s="60">
        <v>46.85</v>
      </c>
      <c r="AH33" s="60">
        <v>38.6</v>
      </c>
      <c r="AI33" s="60"/>
      <c r="AJ33" s="42">
        <v>49.25</v>
      </c>
      <c r="AK33" s="42">
        <v>29.37</v>
      </c>
      <c r="AL33" s="42"/>
      <c r="AM33" s="42">
        <v>3.7</v>
      </c>
      <c r="AN33" s="42">
        <v>3.4</v>
      </c>
      <c r="AO33" s="42"/>
      <c r="AP33" s="42">
        <v>6.56</v>
      </c>
      <c r="AQ33" s="42">
        <v>2.4</v>
      </c>
      <c r="AR33" s="42"/>
    </row>
    <row r="34" spans="1:44" x14ac:dyDescent="0.25">
      <c r="A34" s="40">
        <f t="shared" si="34"/>
        <v>22</v>
      </c>
      <c r="B34" s="178" t="s">
        <v>217</v>
      </c>
      <c r="C34" s="77">
        <v>8.9</v>
      </c>
      <c r="D34" s="77">
        <v>10.3</v>
      </c>
      <c r="E34" s="77">
        <v>7.5</v>
      </c>
      <c r="F34" s="77">
        <v>5.2</v>
      </c>
      <c r="G34" s="77">
        <v>9.3000000000000007</v>
      </c>
      <c r="H34" s="77">
        <v>7.1</v>
      </c>
      <c r="I34" s="77">
        <v>4.5999999999999996</v>
      </c>
      <c r="J34" s="77">
        <v>3.9</v>
      </c>
      <c r="K34" s="77">
        <v>4.2</v>
      </c>
      <c r="L34" s="77">
        <v>1.2</v>
      </c>
      <c r="M34" s="77">
        <v>3.9</v>
      </c>
      <c r="N34" s="60">
        <v>4</v>
      </c>
      <c r="O34" s="60">
        <v>2</v>
      </c>
      <c r="P34" s="60">
        <v>2.2999999999999998</v>
      </c>
      <c r="Q34" s="60">
        <v>2</v>
      </c>
      <c r="R34" s="60">
        <v>1</v>
      </c>
      <c r="S34" s="60">
        <v>2.1</v>
      </c>
      <c r="T34" s="60">
        <v>2.1</v>
      </c>
      <c r="U34" s="60">
        <v>6.5</v>
      </c>
      <c r="V34" s="60">
        <v>8.6999999999999993</v>
      </c>
      <c r="W34" s="60">
        <v>7.9</v>
      </c>
      <c r="X34" s="60">
        <v>2.6</v>
      </c>
      <c r="Y34" s="60">
        <v>5.3</v>
      </c>
      <c r="Z34" s="60">
        <v>3.6</v>
      </c>
      <c r="AA34" s="60">
        <v>2</v>
      </c>
      <c r="AB34" s="60">
        <v>2.9</v>
      </c>
      <c r="AC34" s="60">
        <v>2.7</v>
      </c>
      <c r="AD34" s="60">
        <v>1</v>
      </c>
      <c r="AE34" s="60">
        <v>2.9</v>
      </c>
      <c r="AF34" s="60">
        <v>2.9</v>
      </c>
      <c r="AG34" s="60">
        <v>54.7</v>
      </c>
      <c r="AH34" s="60">
        <v>64.5</v>
      </c>
      <c r="AI34" s="60">
        <v>50.7</v>
      </c>
      <c r="AJ34" s="42">
        <v>32.6</v>
      </c>
      <c r="AK34" s="42">
        <v>67.5</v>
      </c>
      <c r="AL34" s="42">
        <v>63.2</v>
      </c>
      <c r="AM34" s="42">
        <v>4.9000000000000004</v>
      </c>
      <c r="AN34" s="42">
        <v>4.5999999999999996</v>
      </c>
      <c r="AO34" s="42">
        <v>5.8</v>
      </c>
      <c r="AP34" s="42">
        <v>8</v>
      </c>
      <c r="AQ34" s="42">
        <v>6.7</v>
      </c>
      <c r="AR34" s="42">
        <v>4.8</v>
      </c>
    </row>
    <row r="35" spans="1:44" x14ac:dyDescent="0.25">
      <c r="A35" s="40">
        <f t="shared" si="34"/>
        <v>23</v>
      </c>
      <c r="B35" s="178" t="s">
        <v>218</v>
      </c>
      <c r="C35" s="77">
        <v>14</v>
      </c>
      <c r="D35" s="77">
        <v>11</v>
      </c>
      <c r="E35" s="77">
        <v>12</v>
      </c>
      <c r="F35" s="77">
        <v>12</v>
      </c>
      <c r="G35" s="77">
        <v>11</v>
      </c>
      <c r="H35" s="77">
        <v>12</v>
      </c>
      <c r="I35" s="77">
        <v>5.6</v>
      </c>
      <c r="J35" s="77">
        <v>5.0999999999999996</v>
      </c>
      <c r="K35" s="77">
        <v>4</v>
      </c>
      <c r="L35" s="77">
        <v>6</v>
      </c>
      <c r="M35" s="77">
        <v>5.8</v>
      </c>
      <c r="N35" s="60">
        <v>4.5</v>
      </c>
      <c r="O35" s="60">
        <v>1.2</v>
      </c>
      <c r="P35" s="60">
        <v>1.7</v>
      </c>
      <c r="Q35" s="60">
        <v>1.7</v>
      </c>
      <c r="R35" s="60">
        <v>1</v>
      </c>
      <c r="S35" s="60">
        <v>1.2</v>
      </c>
      <c r="T35" s="60">
        <v>1.2</v>
      </c>
      <c r="U35" s="60">
        <v>8.5</v>
      </c>
      <c r="V35" s="60">
        <v>10.4</v>
      </c>
      <c r="W35" s="60">
        <v>10.199999999999999</v>
      </c>
      <c r="X35" s="60">
        <v>8.6</v>
      </c>
      <c r="Y35" s="60">
        <v>10.6</v>
      </c>
      <c r="Z35" s="60">
        <v>10.4</v>
      </c>
      <c r="AA35" s="60">
        <v>4.4000000000000004</v>
      </c>
      <c r="AB35" s="60">
        <v>5.4</v>
      </c>
      <c r="AC35" s="60">
        <v>4</v>
      </c>
      <c r="AD35" s="60">
        <v>5</v>
      </c>
      <c r="AE35" s="60">
        <v>5.8</v>
      </c>
      <c r="AF35" s="60">
        <v>4.4000000000000004</v>
      </c>
      <c r="AG35" s="60">
        <v>41</v>
      </c>
      <c r="AH35" s="60">
        <v>28</v>
      </c>
      <c r="AI35" s="60">
        <v>36</v>
      </c>
      <c r="AJ35" s="42">
        <v>36.5</v>
      </c>
      <c r="AK35" s="42">
        <v>23.75</v>
      </c>
      <c r="AL35" s="42">
        <v>25.4</v>
      </c>
      <c r="AM35" s="42">
        <v>3.9</v>
      </c>
      <c r="AN35" s="42">
        <v>3.7</v>
      </c>
      <c r="AO35" s="42">
        <v>3.6</v>
      </c>
      <c r="AP35" s="42">
        <v>4.75</v>
      </c>
      <c r="AQ35" s="60">
        <v>4</v>
      </c>
      <c r="AR35" s="60">
        <v>3.8</v>
      </c>
    </row>
    <row r="36" spans="1:44" x14ac:dyDescent="0.25">
      <c r="A36" s="40">
        <f t="shared" si="34"/>
        <v>24</v>
      </c>
      <c r="B36" s="179" t="s">
        <v>219</v>
      </c>
      <c r="C36" s="77">
        <v>12</v>
      </c>
      <c r="D36" s="77">
        <v>12</v>
      </c>
      <c r="E36" s="77">
        <v>12</v>
      </c>
      <c r="F36" s="77">
        <v>11</v>
      </c>
      <c r="G36" s="77">
        <v>11</v>
      </c>
      <c r="H36" s="77">
        <v>11</v>
      </c>
      <c r="I36" s="77">
        <v>7.7</v>
      </c>
      <c r="J36" s="77">
        <v>8.9</v>
      </c>
      <c r="K36" s="77">
        <v>8.6</v>
      </c>
      <c r="L36" s="77">
        <v>4.5999999999999996</v>
      </c>
      <c r="M36" s="77">
        <v>16</v>
      </c>
      <c r="N36" s="60">
        <v>11</v>
      </c>
      <c r="O36" s="60">
        <v>0.33</v>
      </c>
      <c r="P36" s="60">
        <v>0.9</v>
      </c>
      <c r="Q36" s="60">
        <v>1.23</v>
      </c>
      <c r="R36" s="60">
        <v>0.45</v>
      </c>
      <c r="S36" s="60">
        <v>0.56000000000000005</v>
      </c>
      <c r="T36" s="60">
        <v>1</v>
      </c>
      <c r="U36" s="60">
        <v>2.33</v>
      </c>
      <c r="V36" s="60">
        <v>5.37</v>
      </c>
      <c r="W36" s="60">
        <v>7.7</v>
      </c>
      <c r="X36" s="60">
        <v>1.5</v>
      </c>
      <c r="Y36" s="60">
        <v>3.6</v>
      </c>
      <c r="Z36" s="60">
        <v>5.0999999999999996</v>
      </c>
      <c r="AA36" s="60">
        <v>6.9</v>
      </c>
      <c r="AB36" s="60">
        <v>6</v>
      </c>
      <c r="AC36" s="60">
        <v>6.26</v>
      </c>
      <c r="AD36" s="60">
        <v>3.4</v>
      </c>
      <c r="AE36" s="60">
        <v>6.4</v>
      </c>
      <c r="AF36" s="60">
        <v>5</v>
      </c>
      <c r="AG36" s="60">
        <v>27.8</v>
      </c>
      <c r="AH36" s="60">
        <v>48.1</v>
      </c>
      <c r="AI36" s="60">
        <v>40</v>
      </c>
      <c r="AJ36" s="42">
        <v>22</v>
      </c>
      <c r="AK36" s="42">
        <v>21.2</v>
      </c>
      <c r="AL36" s="42">
        <v>30.5</v>
      </c>
      <c r="AM36" s="42">
        <v>9.6</v>
      </c>
      <c r="AN36" s="42">
        <v>8.6999999999999993</v>
      </c>
      <c r="AO36" s="42">
        <v>9</v>
      </c>
      <c r="AP36" s="42">
        <v>8.6999999999999993</v>
      </c>
      <c r="AQ36" s="42">
        <v>4.0999999999999996</v>
      </c>
      <c r="AR36" s="42">
        <v>5</v>
      </c>
    </row>
    <row r="37" spans="1:44" x14ac:dyDescent="0.25">
      <c r="A37" s="40">
        <f t="shared" si="34"/>
        <v>25</v>
      </c>
      <c r="B37" s="178" t="s">
        <v>220</v>
      </c>
      <c r="C37" s="77"/>
      <c r="D37" s="77"/>
      <c r="E37" s="77">
        <v>8.5</v>
      </c>
      <c r="F37" s="77"/>
      <c r="G37" s="77"/>
      <c r="H37" s="77">
        <v>8.1</v>
      </c>
      <c r="I37" s="77"/>
      <c r="J37" s="77"/>
      <c r="K37" s="60">
        <v>4.9000000000000004</v>
      </c>
      <c r="L37" s="60"/>
      <c r="M37" s="60"/>
      <c r="N37" s="60">
        <v>5.8</v>
      </c>
      <c r="O37" s="60"/>
      <c r="P37" s="60"/>
      <c r="Q37" s="60">
        <v>0.8</v>
      </c>
      <c r="R37" s="60"/>
      <c r="S37" s="60"/>
      <c r="T37" s="60">
        <v>0.7</v>
      </c>
      <c r="U37" s="60"/>
      <c r="V37" s="60"/>
      <c r="W37" s="60">
        <v>2.8</v>
      </c>
      <c r="X37" s="60"/>
      <c r="Y37" s="60"/>
      <c r="Z37" s="60">
        <v>2.6</v>
      </c>
      <c r="AA37" s="60"/>
      <c r="AB37" s="60"/>
      <c r="AC37" s="60"/>
      <c r="AD37" s="60"/>
      <c r="AE37" s="60"/>
      <c r="AF37" s="60">
        <v>3.4</v>
      </c>
      <c r="AG37" s="42"/>
      <c r="AH37" s="42"/>
      <c r="AI37" s="42">
        <v>20.399999999999999</v>
      </c>
      <c r="AJ37" s="42"/>
      <c r="AK37" s="42"/>
      <c r="AL37" s="42">
        <v>5.6</v>
      </c>
      <c r="AM37" s="42"/>
      <c r="AN37" s="42"/>
      <c r="AO37" s="42">
        <v>5.5</v>
      </c>
      <c r="AP37" s="42"/>
      <c r="AQ37" s="42"/>
      <c r="AR37" s="42">
        <v>4.4000000000000004</v>
      </c>
    </row>
    <row r="38" spans="1:44" x14ac:dyDescent="0.25">
      <c r="A38" s="40">
        <f t="shared" si="34"/>
        <v>26</v>
      </c>
      <c r="B38" s="178" t="s">
        <v>221</v>
      </c>
      <c r="C38" s="77"/>
      <c r="D38" s="77"/>
      <c r="E38" s="77">
        <v>3</v>
      </c>
      <c r="F38" s="77"/>
      <c r="G38" s="77"/>
      <c r="H38" s="77">
        <v>6.5</v>
      </c>
      <c r="I38" s="77"/>
      <c r="J38" s="77"/>
      <c r="K38" s="77">
        <v>1.5</v>
      </c>
      <c r="L38" s="77"/>
      <c r="M38" s="77"/>
      <c r="N38" s="60">
        <v>7.7</v>
      </c>
      <c r="O38" s="60"/>
      <c r="P38" s="60"/>
      <c r="Q38" s="60">
        <v>0.5</v>
      </c>
      <c r="R38" s="60"/>
      <c r="S38" s="60"/>
      <c r="T38" s="60">
        <v>0.85</v>
      </c>
      <c r="U38" s="60"/>
      <c r="V38" s="60"/>
      <c r="W38" s="60">
        <v>1</v>
      </c>
      <c r="X38" s="60"/>
      <c r="Y38" s="60"/>
      <c r="Z38" s="60">
        <v>2.1</v>
      </c>
      <c r="AA38" s="60"/>
      <c r="AB38" s="60"/>
      <c r="AC38" s="60">
        <v>1.5</v>
      </c>
      <c r="AD38" s="60"/>
      <c r="AE38" s="60"/>
      <c r="AF38" s="60">
        <v>2.5</v>
      </c>
      <c r="AG38" s="60"/>
      <c r="AH38" s="60"/>
      <c r="AI38" s="60">
        <v>69.349999999999994</v>
      </c>
      <c r="AJ38" s="42"/>
      <c r="AK38" s="42"/>
      <c r="AL38" s="42">
        <v>31.2</v>
      </c>
      <c r="AM38" s="42"/>
      <c r="AN38" s="42"/>
      <c r="AO38" s="201">
        <v>3.1</v>
      </c>
      <c r="AP38" s="42"/>
      <c r="AQ38" s="42"/>
      <c r="AR38" s="201">
        <v>4.0999999999999996</v>
      </c>
    </row>
    <row r="39" spans="1:44" ht="30" x14ac:dyDescent="0.25">
      <c r="A39" s="40">
        <f t="shared" si="34"/>
        <v>27</v>
      </c>
      <c r="B39" s="179" t="s">
        <v>222</v>
      </c>
      <c r="C39" s="77"/>
      <c r="D39" s="77"/>
      <c r="E39" s="77">
        <v>6.3</v>
      </c>
      <c r="F39" s="77"/>
      <c r="G39" s="77"/>
      <c r="H39" s="77">
        <v>7.06</v>
      </c>
      <c r="I39" s="77"/>
      <c r="J39" s="77"/>
      <c r="K39" s="77">
        <v>2.6</v>
      </c>
      <c r="L39" s="77"/>
      <c r="M39" s="77"/>
      <c r="N39" s="60">
        <v>2.66</v>
      </c>
      <c r="O39" s="60"/>
      <c r="P39" s="60"/>
      <c r="Q39" s="60">
        <v>2.4</v>
      </c>
      <c r="R39" s="60"/>
      <c r="S39" s="60"/>
      <c r="T39" s="60">
        <v>2.65</v>
      </c>
      <c r="U39" s="60"/>
      <c r="V39" s="60"/>
      <c r="W39" s="60">
        <v>4</v>
      </c>
      <c r="X39" s="60"/>
      <c r="Y39" s="60"/>
      <c r="Z39" s="60">
        <v>4.4400000000000004</v>
      </c>
      <c r="AA39" s="60"/>
      <c r="AB39" s="60"/>
      <c r="AC39" s="60">
        <v>1.7</v>
      </c>
      <c r="AD39" s="60"/>
      <c r="AE39" s="60"/>
      <c r="AF39" s="60">
        <v>1.68</v>
      </c>
      <c r="AG39" s="60"/>
      <c r="AH39" s="60"/>
      <c r="AI39" s="60">
        <v>43.5</v>
      </c>
      <c r="AJ39" s="42"/>
      <c r="AK39" s="42"/>
      <c r="AL39" s="42">
        <v>43.33</v>
      </c>
      <c r="AM39" s="42"/>
      <c r="AN39" s="42"/>
      <c r="AO39" s="42">
        <v>6.6</v>
      </c>
      <c r="AP39" s="42"/>
      <c r="AQ39" s="42"/>
      <c r="AR39" s="42">
        <v>6.4</v>
      </c>
    </row>
    <row r="40" spans="1:44" x14ac:dyDescent="0.25">
      <c r="A40" s="40">
        <f t="shared" si="34"/>
        <v>28</v>
      </c>
      <c r="B40" s="178" t="s">
        <v>223</v>
      </c>
      <c r="C40" s="77"/>
      <c r="D40" s="77">
        <v>4.97</v>
      </c>
      <c r="E40" s="77"/>
      <c r="F40" s="77"/>
      <c r="G40" s="77">
        <v>5.22</v>
      </c>
      <c r="H40" s="77"/>
      <c r="I40" s="77"/>
      <c r="J40" s="77">
        <v>3.25</v>
      </c>
      <c r="K40" s="77"/>
      <c r="L40" s="77"/>
      <c r="M40" s="77">
        <v>3.68</v>
      </c>
      <c r="N40" s="60"/>
      <c r="O40" s="60"/>
      <c r="P40" s="60">
        <v>1.52</v>
      </c>
      <c r="Q40" s="60"/>
      <c r="R40" s="60"/>
      <c r="S40" s="60">
        <v>1.41</v>
      </c>
      <c r="T40" s="60"/>
      <c r="U40" s="60"/>
      <c r="V40" s="60">
        <v>2.4500000000000002</v>
      </c>
      <c r="W40" s="60"/>
      <c r="X40" s="60"/>
      <c r="Y40" s="60">
        <v>1.73</v>
      </c>
      <c r="Z40" s="60"/>
      <c r="AA40" s="60"/>
      <c r="AB40" s="60">
        <v>1.6</v>
      </c>
      <c r="AC40" s="60"/>
      <c r="AD40" s="60"/>
      <c r="AE40" s="60">
        <v>1.22</v>
      </c>
      <c r="AF40" s="60"/>
      <c r="AG40" s="60"/>
      <c r="AH40" s="60">
        <v>44.63</v>
      </c>
      <c r="AI40" s="60"/>
      <c r="AJ40" s="42"/>
      <c r="AK40" s="42">
        <v>61.6</v>
      </c>
      <c r="AL40" s="42"/>
      <c r="AM40" s="42"/>
      <c r="AN40" s="42">
        <v>7.47</v>
      </c>
      <c r="AO40" s="42"/>
      <c r="AP40" s="42"/>
      <c r="AQ40" s="42">
        <v>5</v>
      </c>
      <c r="AR40" s="42"/>
    </row>
    <row r="41" spans="1:44" x14ac:dyDescent="0.25">
      <c r="A41" s="40">
        <f t="shared" si="34"/>
        <v>29</v>
      </c>
      <c r="B41" s="178" t="s">
        <v>224</v>
      </c>
      <c r="C41" s="77">
        <v>0.77</v>
      </c>
      <c r="D41" s="77">
        <v>7.38</v>
      </c>
      <c r="E41" s="77"/>
      <c r="F41" s="77">
        <v>0.77</v>
      </c>
      <c r="G41" s="77">
        <v>3.55</v>
      </c>
      <c r="H41" s="77"/>
      <c r="I41" s="77">
        <v>9.4600000000000009</v>
      </c>
      <c r="J41" s="77">
        <v>4.6900000000000004</v>
      </c>
      <c r="K41" s="77"/>
      <c r="L41" s="77">
        <v>8.9700000000000006</v>
      </c>
      <c r="M41" s="77">
        <v>4.43</v>
      </c>
      <c r="N41" s="60"/>
      <c r="O41" s="60">
        <v>0.08</v>
      </c>
      <c r="P41" s="60">
        <v>1.57</v>
      </c>
      <c r="Q41" s="60"/>
      <c r="R41" s="60">
        <v>0.09</v>
      </c>
      <c r="S41" s="60">
        <v>0.8</v>
      </c>
      <c r="T41" s="60"/>
      <c r="U41" s="60">
        <v>0.3</v>
      </c>
      <c r="V41" s="60">
        <v>5.24</v>
      </c>
      <c r="W41" s="60"/>
      <c r="X41" s="60">
        <v>0.46</v>
      </c>
      <c r="Y41" s="60">
        <v>2.4</v>
      </c>
      <c r="Z41" s="60"/>
      <c r="AA41" s="60">
        <v>3.71</v>
      </c>
      <c r="AB41" s="60">
        <v>3.33</v>
      </c>
      <c r="AC41" s="60"/>
      <c r="AD41" s="60">
        <v>5.22</v>
      </c>
      <c r="AE41" s="60">
        <v>3.13</v>
      </c>
      <c r="AF41" s="60"/>
      <c r="AG41" s="60">
        <v>45.9</v>
      </c>
      <c r="AH41" s="60">
        <v>66.599999999999994</v>
      </c>
      <c r="AI41" s="60"/>
      <c r="AJ41" s="42">
        <v>43.82</v>
      </c>
      <c r="AK41" s="42">
        <v>71.91</v>
      </c>
      <c r="AL41" s="42"/>
      <c r="AM41" s="42">
        <v>10.25</v>
      </c>
      <c r="AN41" s="42">
        <v>12.1</v>
      </c>
      <c r="AO41" s="42"/>
      <c r="AP41" s="42">
        <v>12.14</v>
      </c>
      <c r="AQ41" s="42">
        <v>9.49</v>
      </c>
      <c r="AR41" s="42"/>
    </row>
    <row r="42" spans="1:44" x14ac:dyDescent="0.25">
      <c r="A42" s="40">
        <f t="shared" si="34"/>
        <v>30</v>
      </c>
      <c r="B42" s="178" t="s">
        <v>225</v>
      </c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</row>
    <row r="43" spans="1:44" x14ac:dyDescent="0.25">
      <c r="A43" s="40">
        <f t="shared" si="34"/>
        <v>31</v>
      </c>
      <c r="B43" s="178" t="s">
        <v>226</v>
      </c>
      <c r="C43" s="180"/>
      <c r="D43" s="180">
        <v>7.73</v>
      </c>
      <c r="E43" s="180"/>
      <c r="F43" s="180"/>
      <c r="G43" s="180">
        <v>9.1</v>
      </c>
      <c r="H43" s="180"/>
      <c r="I43" s="180"/>
      <c r="J43" s="180">
        <v>5</v>
      </c>
      <c r="K43" s="180"/>
      <c r="L43" s="180"/>
      <c r="M43" s="180">
        <v>5.9</v>
      </c>
      <c r="N43" s="185"/>
      <c r="O43" s="185"/>
      <c r="P43" s="185">
        <v>2.66</v>
      </c>
      <c r="Q43" s="185"/>
      <c r="R43" s="185"/>
      <c r="S43" s="185">
        <v>1.5</v>
      </c>
      <c r="T43" s="185"/>
      <c r="U43" s="185"/>
      <c r="V43" s="185">
        <v>7.4</v>
      </c>
      <c r="W43" s="185"/>
      <c r="X43" s="185"/>
      <c r="Y43" s="185">
        <v>8.5</v>
      </c>
      <c r="Z43" s="185"/>
      <c r="AA43" s="185"/>
      <c r="AB43" s="185">
        <v>4.79</v>
      </c>
      <c r="AC43" s="185"/>
      <c r="AD43" s="185"/>
      <c r="AE43" s="185">
        <v>5.5</v>
      </c>
      <c r="AF43" s="185"/>
      <c r="AG43" s="185"/>
      <c r="AH43" s="185">
        <v>53</v>
      </c>
      <c r="AI43" s="185"/>
      <c r="AJ43" s="138"/>
      <c r="AK43" s="138">
        <v>31</v>
      </c>
      <c r="AL43" s="138"/>
      <c r="AM43" s="138"/>
      <c r="AN43" s="138"/>
      <c r="AO43" s="138"/>
      <c r="AP43" s="138"/>
      <c r="AQ43" s="138"/>
      <c r="AR43" s="138"/>
    </row>
    <row r="44" spans="1:44" ht="30" x14ac:dyDescent="0.25">
      <c r="A44" s="40">
        <f t="shared" si="34"/>
        <v>32</v>
      </c>
      <c r="B44" s="179" t="s">
        <v>227</v>
      </c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</row>
    <row r="45" spans="1:44" ht="30" x14ac:dyDescent="0.25">
      <c r="A45" s="40">
        <f t="shared" si="34"/>
        <v>33</v>
      </c>
      <c r="B45" s="179" t="s">
        <v>228</v>
      </c>
      <c r="C45" s="77"/>
      <c r="D45" s="77">
        <v>2.5</v>
      </c>
      <c r="E45" s="77"/>
      <c r="F45" s="77"/>
      <c r="G45" s="77">
        <v>2.5</v>
      </c>
      <c r="H45" s="77"/>
      <c r="I45" s="77"/>
      <c r="J45" s="77">
        <v>4.5999999999999996</v>
      </c>
      <c r="K45" s="77"/>
      <c r="L45" s="77"/>
      <c r="M45" s="77">
        <v>3.2</v>
      </c>
      <c r="N45" s="60"/>
      <c r="O45" s="60"/>
      <c r="P45" s="60">
        <v>1</v>
      </c>
      <c r="Q45" s="60"/>
      <c r="R45" s="60"/>
      <c r="S45" s="60">
        <v>1</v>
      </c>
      <c r="T45" s="60"/>
      <c r="U45" s="60"/>
      <c r="V45" s="60">
        <v>2</v>
      </c>
      <c r="W45" s="60"/>
      <c r="X45" s="60"/>
      <c r="Y45" s="60">
        <v>2</v>
      </c>
      <c r="Z45" s="60"/>
      <c r="AA45" s="60"/>
      <c r="AB45" s="60">
        <v>3</v>
      </c>
      <c r="AC45" s="60"/>
      <c r="AD45" s="60"/>
      <c r="AE45" s="60">
        <v>0.7</v>
      </c>
      <c r="AF45" s="60"/>
      <c r="AG45" s="60"/>
      <c r="AH45" s="60">
        <v>25</v>
      </c>
      <c r="AI45" s="60"/>
      <c r="AJ45" s="42"/>
      <c r="AK45" s="42">
        <v>30</v>
      </c>
      <c r="AL45" s="42"/>
      <c r="AM45" s="42"/>
      <c r="AN45" s="42">
        <v>1.1200000000000001</v>
      </c>
      <c r="AO45" s="42"/>
      <c r="AP45" s="42"/>
      <c r="AQ45" s="42">
        <v>0.35</v>
      </c>
      <c r="AR45" s="156"/>
    </row>
    <row r="46" spans="1:44" x14ac:dyDescent="0.25">
      <c r="A46" s="40">
        <f t="shared" si="34"/>
        <v>34</v>
      </c>
      <c r="B46" s="178" t="s">
        <v>229</v>
      </c>
      <c r="C46" s="77">
        <v>26.7</v>
      </c>
      <c r="D46" s="77">
        <v>18.899999999999999</v>
      </c>
      <c r="E46" s="77">
        <v>6.2</v>
      </c>
      <c r="F46" s="77">
        <v>20.5</v>
      </c>
      <c r="G46" s="77">
        <v>15.7</v>
      </c>
      <c r="H46" s="77">
        <v>5.8</v>
      </c>
      <c r="I46" s="77">
        <v>7.6</v>
      </c>
      <c r="J46" s="77">
        <v>4.8</v>
      </c>
      <c r="K46" s="77">
        <v>5.4</v>
      </c>
      <c r="L46" s="77">
        <v>8.6</v>
      </c>
      <c r="M46" s="77">
        <v>4.8</v>
      </c>
      <c r="N46" s="60">
        <v>9.4</v>
      </c>
      <c r="O46" s="60">
        <v>3.5</v>
      </c>
      <c r="P46" s="60">
        <v>3.9</v>
      </c>
      <c r="Q46" s="60">
        <v>1.2</v>
      </c>
      <c r="R46" s="60">
        <v>2.4</v>
      </c>
      <c r="S46" s="60">
        <v>3.5</v>
      </c>
      <c r="T46" s="60">
        <v>0.6</v>
      </c>
      <c r="U46" s="60">
        <v>7.3</v>
      </c>
      <c r="V46" s="60">
        <v>6.4</v>
      </c>
      <c r="W46" s="60">
        <v>3.7</v>
      </c>
      <c r="X46" s="60"/>
      <c r="Y46" s="60">
        <v>5.8</v>
      </c>
      <c r="Z46" s="60">
        <v>3.5</v>
      </c>
      <c r="AA46" s="60"/>
      <c r="AB46" s="60">
        <v>1.7</v>
      </c>
      <c r="AC46" s="60">
        <v>3.2</v>
      </c>
      <c r="AD46" s="60">
        <v>2.4</v>
      </c>
      <c r="AE46" s="60">
        <v>1.8</v>
      </c>
      <c r="AF46" s="60">
        <v>5.7</v>
      </c>
      <c r="AG46" s="60">
        <v>25.7</v>
      </c>
      <c r="AH46" s="60">
        <v>31.2</v>
      </c>
      <c r="AI46" s="60">
        <v>48.1</v>
      </c>
      <c r="AJ46" s="42">
        <v>23.3</v>
      </c>
      <c r="AK46" s="42">
        <v>35.299999999999997</v>
      </c>
      <c r="AL46" s="42">
        <v>42.3</v>
      </c>
      <c r="AM46" s="42">
        <v>2.6</v>
      </c>
      <c r="AN46" s="42">
        <v>2.9</v>
      </c>
      <c r="AO46" s="42">
        <v>1.2</v>
      </c>
      <c r="AP46" s="42">
        <v>2.2000000000000002</v>
      </c>
      <c r="AQ46" s="42">
        <v>2.4</v>
      </c>
      <c r="AR46" s="42">
        <v>2.9</v>
      </c>
    </row>
    <row r="47" spans="1:44" x14ac:dyDescent="0.25">
      <c r="A47" s="40">
        <f t="shared" si="34"/>
        <v>35</v>
      </c>
      <c r="B47" s="178" t="s">
        <v>230</v>
      </c>
      <c r="C47" s="77">
        <v>6.7</v>
      </c>
      <c r="D47" s="77">
        <v>15.9</v>
      </c>
      <c r="E47" s="77">
        <v>10.7</v>
      </c>
      <c r="F47" s="77">
        <v>10.5</v>
      </c>
      <c r="G47" s="77">
        <v>13.6</v>
      </c>
      <c r="H47" s="77">
        <v>17.7</v>
      </c>
      <c r="I47" s="77">
        <v>3.5</v>
      </c>
      <c r="J47" s="77">
        <v>11.7</v>
      </c>
      <c r="K47" s="77">
        <v>3.7</v>
      </c>
      <c r="L47" s="77">
        <v>2.5</v>
      </c>
      <c r="M47" s="77">
        <v>8.9</v>
      </c>
      <c r="N47" s="60">
        <v>7.4</v>
      </c>
      <c r="O47" s="60">
        <v>3.7</v>
      </c>
      <c r="P47" s="60">
        <v>1.35</v>
      </c>
      <c r="Q47" s="60">
        <v>2.8</v>
      </c>
      <c r="R47" s="60">
        <v>4.0999999999999996</v>
      </c>
      <c r="S47" s="60">
        <v>1.5</v>
      </c>
      <c r="T47" s="60">
        <v>2.4</v>
      </c>
      <c r="U47" s="60">
        <v>6.1</v>
      </c>
      <c r="V47" s="60">
        <v>9.1</v>
      </c>
      <c r="W47" s="60">
        <v>6.2</v>
      </c>
      <c r="X47" s="60"/>
      <c r="Y47" s="60">
        <v>10.4</v>
      </c>
      <c r="Z47" s="60">
        <v>14.6</v>
      </c>
      <c r="AA47" s="60"/>
      <c r="AB47" s="60">
        <v>6.7</v>
      </c>
      <c r="AC47" s="60">
        <v>2.2000000000000002</v>
      </c>
      <c r="AD47" s="60">
        <v>1.6</v>
      </c>
      <c r="AE47" s="60">
        <v>6.8</v>
      </c>
      <c r="AF47" s="60">
        <v>6.06</v>
      </c>
      <c r="AG47" s="60">
        <v>13.9</v>
      </c>
      <c r="AH47" s="60">
        <v>15.04</v>
      </c>
      <c r="AI47" s="60">
        <v>53.2</v>
      </c>
      <c r="AJ47" s="42">
        <v>38.869999999999997</v>
      </c>
      <c r="AK47" s="42">
        <v>21.2</v>
      </c>
      <c r="AL47" s="42">
        <v>23.5</v>
      </c>
      <c r="AM47" s="201">
        <v>4</v>
      </c>
      <c r="AN47" s="201">
        <v>5</v>
      </c>
      <c r="AO47" s="201">
        <v>4</v>
      </c>
      <c r="AP47" s="201">
        <v>5</v>
      </c>
      <c r="AQ47" s="201">
        <v>5</v>
      </c>
      <c r="AR47" s="201">
        <v>4</v>
      </c>
    </row>
    <row r="48" spans="1:44" x14ac:dyDescent="0.25">
      <c r="A48" s="40">
        <f t="shared" si="34"/>
        <v>36</v>
      </c>
      <c r="B48" s="178" t="s">
        <v>231</v>
      </c>
      <c r="C48" s="77">
        <v>10.9</v>
      </c>
      <c r="D48" s="77">
        <v>15.4</v>
      </c>
      <c r="E48" s="77"/>
      <c r="F48" s="77">
        <v>12.7</v>
      </c>
      <c r="G48" s="77">
        <v>15.8</v>
      </c>
      <c r="H48" s="77"/>
      <c r="I48" s="77">
        <v>4.4000000000000004</v>
      </c>
      <c r="J48" s="77">
        <v>5</v>
      </c>
      <c r="K48" s="77"/>
      <c r="L48" s="77">
        <v>4.5</v>
      </c>
      <c r="M48" s="77">
        <v>5</v>
      </c>
      <c r="N48" s="60"/>
      <c r="O48" s="60">
        <v>2.9</v>
      </c>
      <c r="P48" s="60">
        <v>3.6</v>
      </c>
      <c r="Q48" s="60"/>
      <c r="R48" s="60">
        <v>3</v>
      </c>
      <c r="S48" s="60">
        <v>3.7</v>
      </c>
      <c r="T48" s="60"/>
      <c r="U48" s="60">
        <v>4.7</v>
      </c>
      <c r="V48" s="60">
        <v>14.9</v>
      </c>
      <c r="W48" s="60"/>
      <c r="X48" s="60">
        <v>5.0999999999999996</v>
      </c>
      <c r="Y48" s="60">
        <v>14.9</v>
      </c>
      <c r="Z48" s="60"/>
      <c r="AA48" s="60">
        <v>1.6</v>
      </c>
      <c r="AB48" s="60">
        <v>4</v>
      </c>
      <c r="AC48" s="60"/>
      <c r="AD48" s="60">
        <v>1.6</v>
      </c>
      <c r="AE48" s="60">
        <v>4</v>
      </c>
      <c r="AF48" s="60"/>
      <c r="AG48" s="60">
        <v>49.3</v>
      </c>
      <c r="AH48" s="60">
        <v>44.9</v>
      </c>
      <c r="AI48" s="60"/>
      <c r="AJ48" s="42">
        <v>48.3</v>
      </c>
      <c r="AK48" s="42">
        <v>44.9</v>
      </c>
      <c r="AL48" s="42"/>
      <c r="AM48" s="60">
        <v>1.5</v>
      </c>
      <c r="AN48" s="60">
        <v>3.2</v>
      </c>
      <c r="AO48" s="60"/>
      <c r="AP48" s="60">
        <v>1.5</v>
      </c>
      <c r="AQ48" s="60">
        <v>3.2</v>
      </c>
      <c r="AR48" s="156"/>
    </row>
    <row r="49" spans="1:45" x14ac:dyDescent="0.25">
      <c r="A49" s="40">
        <f t="shared" si="34"/>
        <v>37</v>
      </c>
      <c r="B49" s="178" t="s">
        <v>232</v>
      </c>
      <c r="C49" s="180">
        <v>6.42</v>
      </c>
      <c r="D49" s="180"/>
      <c r="E49" s="180">
        <v>7.19</v>
      </c>
      <c r="F49" s="180"/>
      <c r="G49" s="180"/>
      <c r="H49" s="180">
        <v>8.57</v>
      </c>
      <c r="I49" s="180">
        <v>4.9000000000000004</v>
      </c>
      <c r="J49" s="180"/>
      <c r="K49" s="180">
        <v>6.8</v>
      </c>
      <c r="L49" s="180"/>
      <c r="M49" s="180"/>
      <c r="N49" s="185">
        <v>7.99</v>
      </c>
      <c r="O49" s="185">
        <v>1</v>
      </c>
      <c r="P49" s="185"/>
      <c r="Q49" s="185">
        <v>1.05</v>
      </c>
      <c r="R49" s="185"/>
      <c r="S49" s="185"/>
      <c r="T49" s="185">
        <v>1.07</v>
      </c>
      <c r="U49" s="185">
        <v>4.2</v>
      </c>
      <c r="V49" s="185"/>
      <c r="W49" s="185">
        <v>5.14</v>
      </c>
      <c r="X49" s="185"/>
      <c r="Y49" s="185"/>
      <c r="Z49" s="185">
        <v>9.18</v>
      </c>
      <c r="AA49" s="185">
        <v>4.6900000000000004</v>
      </c>
      <c r="AB49" s="185"/>
      <c r="AC49" s="185">
        <v>6.6</v>
      </c>
      <c r="AD49" s="185"/>
      <c r="AE49" s="185"/>
      <c r="AF49" s="185">
        <v>8.56</v>
      </c>
      <c r="AG49" s="185">
        <v>51.15</v>
      </c>
      <c r="AH49" s="185"/>
      <c r="AI49" s="185">
        <v>52.29</v>
      </c>
      <c r="AJ49" s="219"/>
      <c r="AK49" s="219"/>
      <c r="AL49" s="219">
        <v>11.38</v>
      </c>
      <c r="AM49" s="219">
        <v>16.2</v>
      </c>
      <c r="AN49" s="219"/>
      <c r="AO49" s="219">
        <v>7.84</v>
      </c>
      <c r="AP49" s="219"/>
      <c r="AQ49" s="219"/>
      <c r="AR49" s="219">
        <v>8.48</v>
      </c>
    </row>
    <row r="50" spans="1:45" x14ac:dyDescent="0.25">
      <c r="A50" s="40">
        <f t="shared" si="34"/>
        <v>38</v>
      </c>
      <c r="B50" s="178" t="s">
        <v>233</v>
      </c>
      <c r="C50" s="77"/>
      <c r="D50" s="77"/>
      <c r="E50" s="77">
        <v>4</v>
      </c>
      <c r="F50" s="77"/>
      <c r="G50" s="77"/>
      <c r="H50" s="77">
        <v>8.5</v>
      </c>
      <c r="I50" s="77"/>
      <c r="J50" s="77"/>
      <c r="K50" s="77">
        <v>2.8</v>
      </c>
      <c r="L50" s="77"/>
      <c r="M50" s="77"/>
      <c r="N50" s="60">
        <v>5.0999999999999996</v>
      </c>
      <c r="O50" s="60"/>
      <c r="P50" s="60"/>
      <c r="Q50" s="60">
        <v>0.5</v>
      </c>
      <c r="R50" s="60"/>
      <c r="S50" s="60"/>
      <c r="T50" s="60">
        <v>0.6</v>
      </c>
      <c r="U50" s="60"/>
      <c r="V50" s="60"/>
      <c r="W50" s="60">
        <v>2</v>
      </c>
      <c r="X50" s="60"/>
      <c r="Y50" s="60"/>
      <c r="Z50" s="60">
        <v>2.35</v>
      </c>
      <c r="AA50" s="60"/>
      <c r="AB50" s="60"/>
      <c r="AC50" s="60">
        <v>3.9</v>
      </c>
      <c r="AD50" s="60"/>
      <c r="AE50" s="60"/>
      <c r="AF50" s="60">
        <v>4</v>
      </c>
      <c r="AG50" s="60"/>
      <c r="AH50" s="60"/>
      <c r="AI50" s="60">
        <v>0.18</v>
      </c>
      <c r="AJ50" s="42"/>
      <c r="AK50" s="42"/>
      <c r="AL50" s="42">
        <v>0.12</v>
      </c>
      <c r="AM50" s="42"/>
      <c r="AN50" s="42"/>
      <c r="AO50" s="42">
        <v>25.8</v>
      </c>
      <c r="AP50" s="42"/>
      <c r="AQ50" s="42"/>
      <c r="AR50" s="42">
        <v>32.6</v>
      </c>
    </row>
    <row r="51" spans="1:45" ht="30" x14ac:dyDescent="0.25">
      <c r="A51" s="40">
        <f t="shared" si="34"/>
        <v>39</v>
      </c>
      <c r="B51" s="179" t="s">
        <v>234</v>
      </c>
      <c r="C51" s="77"/>
      <c r="D51" s="77"/>
      <c r="E51" s="180">
        <v>13.19</v>
      </c>
      <c r="F51" s="77"/>
      <c r="G51" s="77"/>
      <c r="H51" s="77">
        <v>14.79</v>
      </c>
      <c r="I51" s="77"/>
      <c r="J51" s="77"/>
      <c r="K51" s="185">
        <v>5.75</v>
      </c>
      <c r="L51" s="77"/>
      <c r="M51" s="77"/>
      <c r="N51" s="60">
        <v>6.06</v>
      </c>
      <c r="O51" s="60"/>
      <c r="P51" s="60"/>
      <c r="Q51" s="185">
        <v>2.29</v>
      </c>
      <c r="R51" s="60"/>
      <c r="S51" s="60"/>
      <c r="T51" s="60">
        <v>3.57</v>
      </c>
      <c r="U51" s="60"/>
      <c r="V51" s="60"/>
      <c r="W51" s="185">
        <v>3.68</v>
      </c>
      <c r="X51" s="60"/>
      <c r="Y51" s="60"/>
      <c r="Z51" s="60">
        <v>6.11</v>
      </c>
      <c r="AA51" s="60"/>
      <c r="AB51" s="60"/>
      <c r="AC51" s="185">
        <v>1.61</v>
      </c>
      <c r="AD51" s="60"/>
      <c r="AE51" s="60"/>
      <c r="AF51" s="60">
        <v>1.71</v>
      </c>
      <c r="AG51" s="60"/>
      <c r="AH51" s="60"/>
      <c r="AI51" s="300">
        <v>25.86</v>
      </c>
      <c r="AJ51" s="42"/>
      <c r="AK51" s="42"/>
      <c r="AL51" s="42">
        <v>23.63</v>
      </c>
      <c r="AM51" s="42"/>
      <c r="AN51" s="42"/>
      <c r="AO51" s="300">
        <v>3.2</v>
      </c>
      <c r="AP51" s="42"/>
      <c r="AQ51" s="42"/>
      <c r="AR51" s="42">
        <v>3.05</v>
      </c>
    </row>
    <row r="52" spans="1:45" x14ac:dyDescent="0.25">
      <c r="A52" s="40">
        <f t="shared" si="34"/>
        <v>40</v>
      </c>
      <c r="B52" s="178" t="s">
        <v>235</v>
      </c>
      <c r="C52" s="77"/>
      <c r="D52" s="77"/>
      <c r="E52" s="77">
        <v>12</v>
      </c>
      <c r="F52" s="77"/>
      <c r="G52" s="77"/>
      <c r="H52" s="77">
        <v>10</v>
      </c>
      <c r="I52" s="77"/>
      <c r="J52" s="77"/>
      <c r="K52" s="77">
        <v>4.7</v>
      </c>
      <c r="L52" s="77"/>
      <c r="M52" s="77"/>
      <c r="N52" s="60">
        <v>4.7</v>
      </c>
      <c r="O52" s="60"/>
      <c r="P52" s="60"/>
      <c r="Q52" s="60">
        <v>3</v>
      </c>
      <c r="R52" s="60"/>
      <c r="S52" s="60"/>
      <c r="T52" s="60">
        <v>3</v>
      </c>
      <c r="U52" s="60"/>
      <c r="V52" s="60"/>
      <c r="W52" s="60">
        <v>6</v>
      </c>
      <c r="X52" s="60"/>
      <c r="Y52" s="60"/>
      <c r="Z52" s="60">
        <v>6</v>
      </c>
      <c r="AA52" s="60"/>
      <c r="AB52" s="60"/>
      <c r="AC52" s="60">
        <v>5</v>
      </c>
      <c r="AD52" s="60"/>
      <c r="AE52" s="60"/>
      <c r="AF52" s="60">
        <v>2.9</v>
      </c>
      <c r="AG52" s="60"/>
      <c r="AH52" s="60"/>
      <c r="AI52" s="60">
        <v>25.75</v>
      </c>
      <c r="AJ52" s="42"/>
      <c r="AK52" s="42"/>
      <c r="AL52" s="42">
        <v>28.3</v>
      </c>
      <c r="AM52" s="42"/>
      <c r="AN52" s="42"/>
      <c r="AO52" s="42">
        <v>5.5</v>
      </c>
      <c r="AP52" s="42"/>
      <c r="AQ52" s="42"/>
      <c r="AR52" s="42">
        <v>5.7</v>
      </c>
    </row>
    <row r="53" spans="1:45" ht="30" x14ac:dyDescent="0.25">
      <c r="A53" s="40">
        <f t="shared" si="34"/>
        <v>41</v>
      </c>
      <c r="B53" s="179" t="s">
        <v>236</v>
      </c>
      <c r="C53" s="77"/>
      <c r="D53" s="77"/>
      <c r="E53" s="77">
        <v>1.38</v>
      </c>
      <c r="F53" s="77"/>
      <c r="G53" s="77"/>
      <c r="H53" s="77">
        <v>1.54</v>
      </c>
      <c r="I53" s="77"/>
      <c r="J53" s="77"/>
      <c r="K53" s="77">
        <v>2.76</v>
      </c>
      <c r="L53" s="77"/>
      <c r="M53" s="77"/>
      <c r="N53" s="60">
        <v>3.08</v>
      </c>
      <c r="O53" s="60"/>
      <c r="P53" s="60"/>
      <c r="Q53" s="60">
        <v>0.5</v>
      </c>
      <c r="R53" s="60"/>
      <c r="S53" s="60"/>
      <c r="T53" s="60">
        <v>0.5</v>
      </c>
      <c r="U53" s="60"/>
      <c r="V53" s="60"/>
      <c r="W53" s="60">
        <v>0.24</v>
      </c>
      <c r="X53" s="60"/>
      <c r="Y53" s="60"/>
      <c r="Z53" s="60">
        <v>0.26</v>
      </c>
      <c r="AA53" s="60"/>
      <c r="AB53" s="60"/>
      <c r="AC53" s="60">
        <v>0.48</v>
      </c>
      <c r="AD53" s="60"/>
      <c r="AE53" s="60"/>
      <c r="AF53" s="60">
        <v>0.53</v>
      </c>
      <c r="AG53" s="60"/>
      <c r="AH53" s="60"/>
      <c r="AI53" s="60">
        <v>33.33</v>
      </c>
      <c r="AJ53" s="42"/>
      <c r="AK53" s="42"/>
      <c r="AL53" s="42">
        <v>81.599999999999994</v>
      </c>
      <c r="AM53" s="42"/>
      <c r="AN53" s="42"/>
      <c r="AO53" s="42">
        <v>7.3</v>
      </c>
      <c r="AP53" s="42"/>
      <c r="AQ53" s="42"/>
      <c r="AR53" s="42">
        <v>12.2</v>
      </c>
    </row>
    <row r="54" spans="1:45" ht="30" x14ac:dyDescent="0.25">
      <c r="A54" s="40">
        <f t="shared" si="34"/>
        <v>42</v>
      </c>
      <c r="B54" s="179" t="s">
        <v>237</v>
      </c>
      <c r="C54" s="77"/>
      <c r="D54" s="77"/>
      <c r="E54" s="77">
        <v>8.68</v>
      </c>
      <c r="F54" s="77"/>
      <c r="G54" s="77"/>
      <c r="H54" s="77">
        <v>7.6</v>
      </c>
      <c r="I54" s="77"/>
      <c r="J54" s="77"/>
      <c r="K54" s="77">
        <v>11.98</v>
      </c>
      <c r="L54" s="77"/>
      <c r="M54" s="77"/>
      <c r="N54" s="60">
        <v>22.3</v>
      </c>
      <c r="O54" s="60"/>
      <c r="P54" s="60"/>
      <c r="Q54" s="60">
        <v>0.96</v>
      </c>
      <c r="R54" s="60"/>
      <c r="S54" s="60"/>
      <c r="T54" s="60">
        <v>0.3</v>
      </c>
      <c r="U54" s="60"/>
      <c r="V54" s="60"/>
      <c r="W54" s="60">
        <v>7.14</v>
      </c>
      <c r="X54" s="60"/>
      <c r="Y54" s="60"/>
      <c r="Z54" s="60">
        <v>4.8</v>
      </c>
      <c r="AA54" s="60"/>
      <c r="AB54" s="60"/>
      <c r="AC54" s="60">
        <v>7.44</v>
      </c>
      <c r="AD54" s="60"/>
      <c r="AE54" s="60"/>
      <c r="AF54" s="60">
        <v>8.1999999999999993</v>
      </c>
      <c r="AG54" s="60"/>
      <c r="AH54" s="60"/>
      <c r="AI54" s="60">
        <v>10.56</v>
      </c>
      <c r="AJ54" s="42"/>
      <c r="AK54" s="42"/>
      <c r="AL54" s="42">
        <v>39.200000000000003</v>
      </c>
      <c r="AM54" s="42"/>
      <c r="AN54" s="42"/>
      <c r="AO54" s="42">
        <v>18.77</v>
      </c>
      <c r="AP54" s="42"/>
      <c r="AQ54" s="42"/>
      <c r="AR54" s="42">
        <v>161.6</v>
      </c>
    </row>
    <row r="55" spans="1:45" ht="30" x14ac:dyDescent="0.25">
      <c r="A55" s="40">
        <f t="shared" si="34"/>
        <v>43</v>
      </c>
      <c r="B55" s="179" t="s">
        <v>238</v>
      </c>
      <c r="C55" s="77"/>
      <c r="D55" s="77">
        <v>3.8</v>
      </c>
      <c r="E55" s="77"/>
      <c r="F55" s="77"/>
      <c r="G55" s="77">
        <v>3.8</v>
      </c>
      <c r="H55" s="77"/>
      <c r="I55" s="77"/>
      <c r="J55" s="77">
        <v>0.03</v>
      </c>
      <c r="K55" s="77"/>
      <c r="L55" s="77"/>
      <c r="M55" s="77">
        <v>0.28000000000000003</v>
      </c>
      <c r="N55" s="60"/>
      <c r="O55" s="60"/>
      <c r="P55" s="60">
        <v>0.3</v>
      </c>
      <c r="Q55" s="60"/>
      <c r="R55" s="60"/>
      <c r="S55" s="60">
        <v>0.3</v>
      </c>
      <c r="T55" s="60"/>
      <c r="U55" s="60"/>
      <c r="V55" s="60">
        <v>0.3</v>
      </c>
      <c r="W55" s="60"/>
      <c r="X55" s="60"/>
      <c r="Y55" s="60">
        <v>0.3</v>
      </c>
      <c r="Z55" s="60"/>
      <c r="AA55" s="60"/>
      <c r="AB55" s="60">
        <v>0.3</v>
      </c>
      <c r="AC55" s="60"/>
      <c r="AD55" s="60"/>
      <c r="AE55" s="60">
        <v>0.3</v>
      </c>
      <c r="AF55" s="60"/>
      <c r="AG55" s="60"/>
      <c r="AH55" s="60">
        <v>29.2</v>
      </c>
      <c r="AI55" s="60"/>
      <c r="AJ55" s="42"/>
      <c r="AK55" s="42">
        <v>77</v>
      </c>
      <c r="AL55" s="42"/>
      <c r="AM55" s="42"/>
      <c r="AN55" s="42">
        <v>6.9</v>
      </c>
      <c r="AO55" s="42"/>
      <c r="AP55" s="42"/>
      <c r="AQ55" s="42">
        <v>7.6</v>
      </c>
      <c r="AR55" s="156"/>
    </row>
    <row r="56" spans="1:45" ht="45" x14ac:dyDescent="0.25">
      <c r="A56" s="40">
        <f t="shared" si="34"/>
        <v>44</v>
      </c>
      <c r="B56" s="179" t="s">
        <v>239</v>
      </c>
      <c r="C56" s="180">
        <v>5.8</v>
      </c>
      <c r="D56" s="180"/>
      <c r="E56" s="180"/>
      <c r="F56" s="77">
        <v>5.9</v>
      </c>
      <c r="G56" s="77"/>
      <c r="H56" s="77"/>
      <c r="I56" s="77">
        <v>1.77</v>
      </c>
      <c r="J56" s="77"/>
      <c r="K56" s="77"/>
      <c r="L56" s="77">
        <v>1.58</v>
      </c>
      <c r="M56" s="77"/>
      <c r="N56" s="60"/>
      <c r="O56" s="60">
        <v>4</v>
      </c>
      <c r="P56" s="60"/>
      <c r="Q56" s="60"/>
      <c r="R56" s="60">
        <v>3.75</v>
      </c>
      <c r="S56" s="60"/>
      <c r="T56" s="60"/>
      <c r="U56" s="60">
        <v>8.9</v>
      </c>
      <c r="V56" s="60"/>
      <c r="W56" s="60"/>
      <c r="X56" s="60">
        <v>5.4</v>
      </c>
      <c r="Y56" s="60"/>
      <c r="Z56" s="60"/>
      <c r="AA56" s="60">
        <v>2.46</v>
      </c>
      <c r="AB56" s="60"/>
      <c r="AC56" s="60"/>
      <c r="AD56" s="60">
        <v>1.44</v>
      </c>
      <c r="AE56" s="60"/>
      <c r="AF56" s="60"/>
      <c r="AG56" s="181">
        <v>79.599999999999994</v>
      </c>
      <c r="AH56" s="60"/>
      <c r="AI56" s="60"/>
      <c r="AJ56" s="42">
        <v>75.3</v>
      </c>
      <c r="AK56" s="42"/>
      <c r="AL56" s="42"/>
      <c r="AM56" s="42">
        <v>48</v>
      </c>
      <c r="AN56" s="42"/>
      <c r="AO56" s="42"/>
      <c r="AP56" s="42">
        <v>73.599999999999994</v>
      </c>
      <c r="AQ56" s="156"/>
      <c r="AR56" s="156"/>
    </row>
    <row r="57" spans="1:45" ht="30" x14ac:dyDescent="0.25">
      <c r="A57" s="40">
        <f t="shared" si="34"/>
        <v>45</v>
      </c>
      <c r="B57" s="206" t="s">
        <v>240</v>
      </c>
      <c r="C57" s="77"/>
      <c r="D57" s="77"/>
      <c r="E57" s="77"/>
      <c r="F57" s="77"/>
      <c r="G57" s="77">
        <v>3</v>
      </c>
      <c r="H57" s="77"/>
      <c r="I57" s="77"/>
      <c r="J57" s="77"/>
      <c r="K57" s="77"/>
      <c r="L57" s="77"/>
      <c r="M57" s="77">
        <v>3.5</v>
      </c>
      <c r="N57" s="60"/>
      <c r="O57" s="60"/>
      <c r="P57" s="60"/>
      <c r="Q57" s="60"/>
      <c r="R57" s="60"/>
      <c r="S57" s="60">
        <v>1.1000000000000001</v>
      </c>
      <c r="T57" s="60"/>
      <c r="U57" s="60"/>
      <c r="V57" s="60"/>
      <c r="W57" s="60"/>
      <c r="X57" s="60"/>
      <c r="Y57" s="60">
        <v>2.2000000000000002</v>
      </c>
      <c r="Z57" s="60"/>
      <c r="AA57" s="60"/>
      <c r="AB57" s="60"/>
      <c r="AC57" s="60"/>
      <c r="AD57" s="60"/>
      <c r="AE57" s="60">
        <v>2.67</v>
      </c>
      <c r="AF57" s="60"/>
      <c r="AG57" s="60"/>
      <c r="AH57" s="60"/>
      <c r="AI57" s="60"/>
      <c r="AJ57" s="42"/>
      <c r="AK57" s="42">
        <v>100</v>
      </c>
      <c r="AL57" s="42"/>
      <c r="AM57" s="42"/>
      <c r="AN57" s="42"/>
      <c r="AO57" s="42"/>
      <c r="AP57" s="42"/>
      <c r="AQ57" s="42">
        <v>6.8</v>
      </c>
      <c r="AR57" s="156"/>
    </row>
    <row r="58" spans="1:45" x14ac:dyDescent="0.25">
      <c r="A58" s="40">
        <f t="shared" si="34"/>
        <v>46</v>
      </c>
      <c r="B58" s="206" t="s">
        <v>241</v>
      </c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</row>
    <row r="59" spans="1:45" x14ac:dyDescent="0.25">
      <c r="A59" s="149"/>
      <c r="B59" s="148" t="s">
        <v>242</v>
      </c>
      <c r="C59" s="309">
        <f>AVERAGE(C26:C58)</f>
        <v>11.553333333333335</v>
      </c>
      <c r="D59" s="309">
        <f t="shared" ref="D59:AR59" si="35">AVERAGE(D26:D58)</f>
        <v>10.376428571428573</v>
      </c>
      <c r="E59" s="309">
        <f t="shared" si="35"/>
        <v>8.7649999999999988</v>
      </c>
      <c r="F59" s="309">
        <f t="shared" si="35"/>
        <v>11.012727272727274</v>
      </c>
      <c r="G59" s="309">
        <f t="shared" si="35"/>
        <v>9.5626666666666669</v>
      </c>
      <c r="H59" s="309">
        <f t="shared" si="35"/>
        <v>9.4529999999999976</v>
      </c>
      <c r="I59" s="309">
        <f t="shared" si="35"/>
        <v>5.8133333333333335</v>
      </c>
      <c r="J59" s="309">
        <f t="shared" si="35"/>
        <v>5.7235714285714279</v>
      </c>
      <c r="K59" s="309">
        <f t="shared" si="35"/>
        <v>5.5325000000000006</v>
      </c>
      <c r="L59" s="309">
        <f t="shared" si="35"/>
        <v>5.71090909090909</v>
      </c>
      <c r="M59" s="309">
        <f t="shared" si="35"/>
        <v>6.8786666666666667</v>
      </c>
      <c r="N59" s="309">
        <f t="shared" si="35"/>
        <v>7.4595000000000002</v>
      </c>
      <c r="O59" s="309">
        <f t="shared" si="35"/>
        <v>2.1558333333333333</v>
      </c>
      <c r="P59" s="309">
        <f t="shared" si="35"/>
        <v>1.9235714285714287</v>
      </c>
      <c r="Q59" s="309">
        <f t="shared" si="35"/>
        <v>1.536</v>
      </c>
      <c r="R59" s="309">
        <f t="shared" si="35"/>
        <v>1.9836363636363636</v>
      </c>
      <c r="S59" s="309">
        <f t="shared" si="35"/>
        <v>1.5300000000000002</v>
      </c>
      <c r="T59" s="309">
        <f t="shared" si="35"/>
        <v>1.4615</v>
      </c>
      <c r="U59" s="309">
        <f t="shared" si="35"/>
        <v>6.5358333333333327</v>
      </c>
      <c r="V59" s="309">
        <f t="shared" si="35"/>
        <v>6.9850000000000003</v>
      </c>
      <c r="W59" s="309">
        <f t="shared" si="35"/>
        <v>5.1340000000000003</v>
      </c>
      <c r="X59" s="309">
        <f t="shared" si="35"/>
        <v>5.5355555555555558</v>
      </c>
      <c r="Y59" s="309">
        <f t="shared" si="35"/>
        <v>5.8126666666666669</v>
      </c>
      <c r="Z59" s="309">
        <f t="shared" si="35"/>
        <v>5.5214999999999996</v>
      </c>
      <c r="AA59" s="309">
        <f t="shared" si="35"/>
        <v>3.8655555555555563</v>
      </c>
      <c r="AB59" s="309">
        <f t="shared" si="35"/>
        <v>4.0985714285714288</v>
      </c>
      <c r="AC59" s="309">
        <f t="shared" si="35"/>
        <v>3.5363157894736843</v>
      </c>
      <c r="AD59" s="309">
        <f t="shared" si="35"/>
        <v>3.1972727272727268</v>
      </c>
      <c r="AE59" s="309">
        <f t="shared" si="35"/>
        <v>3.8059999999999996</v>
      </c>
      <c r="AF59" s="309">
        <f t="shared" si="35"/>
        <v>4.1550000000000002</v>
      </c>
      <c r="AG59" s="309">
        <f t="shared" si="35"/>
        <v>46.191666666666663</v>
      </c>
      <c r="AH59" s="309">
        <f t="shared" si="35"/>
        <v>42.413571428571437</v>
      </c>
      <c r="AI59" s="309">
        <f t="shared" si="35"/>
        <v>36.352999999999994</v>
      </c>
      <c r="AJ59" s="309">
        <f t="shared" si="35"/>
        <v>41.904545454545456</v>
      </c>
      <c r="AK59" s="309">
        <f t="shared" si="35"/>
        <v>46.161999999999999</v>
      </c>
      <c r="AL59" s="309">
        <f t="shared" si="35"/>
        <v>31.752000000000002</v>
      </c>
      <c r="AM59" s="309">
        <f t="shared" si="35"/>
        <v>9.4658333333333342</v>
      </c>
      <c r="AN59" s="309">
        <f t="shared" si="35"/>
        <v>5.5315384615384611</v>
      </c>
      <c r="AO59" s="309">
        <f t="shared" si="35"/>
        <v>6.3425000000000002</v>
      </c>
      <c r="AP59" s="309">
        <f t="shared" si="35"/>
        <v>12.324545454545454</v>
      </c>
      <c r="AQ59" s="309">
        <f t="shared" si="35"/>
        <v>5.0021428571428572</v>
      </c>
      <c r="AR59" s="309">
        <f t="shared" si="35"/>
        <v>13.9605</v>
      </c>
    </row>
    <row r="60" spans="1:45" x14ac:dyDescent="0.25">
      <c r="A60" s="152"/>
      <c r="B60" s="147" t="s">
        <v>243</v>
      </c>
      <c r="C60" s="310">
        <f>(C59+C25)/2</f>
        <v>11.853030303030302</v>
      </c>
      <c r="D60" s="310">
        <f t="shared" ref="D60:AS60" si="36">(D59+D25)/2</f>
        <v>11.129464285714288</v>
      </c>
      <c r="E60" s="310">
        <f t="shared" si="36"/>
        <v>11.5075</v>
      </c>
      <c r="F60" s="310">
        <f t="shared" si="36"/>
        <v>11.773636363636363</v>
      </c>
      <c r="G60" s="310">
        <f t="shared" si="36"/>
        <v>10.662979268558811</v>
      </c>
      <c r="H60" s="310">
        <f t="shared" si="36"/>
        <v>12.226499999999998</v>
      </c>
      <c r="I60" s="310">
        <f t="shared" si="36"/>
        <v>5.6380303030303027</v>
      </c>
      <c r="J60" s="310">
        <f t="shared" si="36"/>
        <v>5.956369047619047</v>
      </c>
      <c r="K60" s="310">
        <f t="shared" si="36"/>
        <v>4.5012500000000006</v>
      </c>
      <c r="L60" s="310">
        <f t="shared" si="36"/>
        <v>5.8072727272727267</v>
      </c>
      <c r="M60" s="310">
        <f t="shared" si="36"/>
        <v>6.2635565212451709</v>
      </c>
      <c r="N60" s="310">
        <f t="shared" si="36"/>
        <v>5.9797500000000001</v>
      </c>
      <c r="O60" s="310">
        <f t="shared" si="36"/>
        <v>2.2551893939393937</v>
      </c>
      <c r="P60" s="310">
        <f t="shared" si="36"/>
        <v>2.035535714285714</v>
      </c>
      <c r="Q60" s="310">
        <f t="shared" si="36"/>
        <v>2.258</v>
      </c>
      <c r="R60" s="310">
        <f t="shared" si="36"/>
        <v>2.0777272727272726</v>
      </c>
      <c r="S60" s="310">
        <f t="shared" si="36"/>
        <v>1.8770746363974788</v>
      </c>
      <c r="T60" s="310">
        <f t="shared" si="36"/>
        <v>2.6307499999999999</v>
      </c>
      <c r="U60" s="310">
        <f t="shared" si="36"/>
        <v>8.5659166666666664</v>
      </c>
      <c r="V60" s="310">
        <f t="shared" si="36"/>
        <v>8.9937500000000004</v>
      </c>
      <c r="W60" s="310">
        <f t="shared" si="36"/>
        <v>7.157</v>
      </c>
      <c r="X60" s="310">
        <f t="shared" si="36"/>
        <v>8.2377777777777776</v>
      </c>
      <c r="Y60" s="310">
        <f t="shared" si="36"/>
        <v>8.5898882459788712</v>
      </c>
      <c r="Z60" s="310">
        <f t="shared" si="36"/>
        <v>6.9107500000000002</v>
      </c>
      <c r="AA60" s="310">
        <f t="shared" si="36"/>
        <v>4.2719444444444452</v>
      </c>
      <c r="AB60" s="310">
        <f t="shared" si="36"/>
        <v>5.0409523809523815</v>
      </c>
      <c r="AC60" s="310">
        <f t="shared" si="36"/>
        <v>3.2181578947368421</v>
      </c>
      <c r="AD60" s="310">
        <f t="shared" si="36"/>
        <v>4.294090909090909</v>
      </c>
      <c r="AE60" s="310">
        <f t="shared" si="36"/>
        <v>4.9059932827766417</v>
      </c>
      <c r="AF60" s="310">
        <f t="shared" si="36"/>
        <v>3.5775000000000001</v>
      </c>
      <c r="AG60" s="310">
        <f t="shared" si="36"/>
        <v>49.813560606060605</v>
      </c>
      <c r="AH60" s="310">
        <f t="shared" si="36"/>
        <v>47.253452380952382</v>
      </c>
      <c r="AI60" s="310">
        <f t="shared" si="36"/>
        <v>43.9465</v>
      </c>
      <c r="AJ60" s="310">
        <f t="shared" si="36"/>
        <v>46.66</v>
      </c>
      <c r="AK60" s="310">
        <f t="shared" si="36"/>
        <v>48.727734516786313</v>
      </c>
      <c r="AL60" s="310">
        <f t="shared" si="36"/>
        <v>39.326000000000001</v>
      </c>
      <c r="AM60" s="310">
        <f t="shared" si="36"/>
        <v>8.9365530303030312</v>
      </c>
      <c r="AN60" s="310">
        <f t="shared" si="36"/>
        <v>5.4053525641025644</v>
      </c>
      <c r="AO60" s="310">
        <f t="shared" si="36"/>
        <v>5.6712500000000006</v>
      </c>
      <c r="AP60" s="310">
        <f t="shared" si="36"/>
        <v>10.344545454545454</v>
      </c>
      <c r="AQ60" s="310">
        <f t="shared" si="36"/>
        <v>5.3814880952380957</v>
      </c>
      <c r="AR60" s="310">
        <f t="shared" si="36"/>
        <v>8.6802499999999991</v>
      </c>
      <c r="AS60" s="310" t="e">
        <f t="shared" si="36"/>
        <v>#DIV/0!</v>
      </c>
    </row>
  </sheetData>
  <mergeCells count="28">
    <mergeCell ref="U1:Z1"/>
    <mergeCell ref="U9:W9"/>
    <mergeCell ref="X9:Z9"/>
    <mergeCell ref="AA9:AC9"/>
    <mergeCell ref="AA8:AF8"/>
    <mergeCell ref="U8:Z8"/>
    <mergeCell ref="AD9:AF9"/>
    <mergeCell ref="AP9:AR9"/>
    <mergeCell ref="I9:K9"/>
    <mergeCell ref="L9:N9"/>
    <mergeCell ref="O9:Q9"/>
    <mergeCell ref="R9:T9"/>
    <mergeCell ref="AM8:AR8"/>
    <mergeCell ref="C6:AR7"/>
    <mergeCell ref="AS7:AS9"/>
    <mergeCell ref="A5:A10"/>
    <mergeCell ref="B5:B10"/>
    <mergeCell ref="C5:AR5"/>
    <mergeCell ref="AS5:AS6"/>
    <mergeCell ref="C8:H8"/>
    <mergeCell ref="I8:N8"/>
    <mergeCell ref="AG8:AL8"/>
    <mergeCell ref="AG9:AI9"/>
    <mergeCell ref="AJ9:AL9"/>
    <mergeCell ref="C9:E9"/>
    <mergeCell ref="F9:H9"/>
    <mergeCell ref="O8:T8"/>
    <mergeCell ref="AM9:AO9"/>
  </mergeCells>
  <pageMargins left="0" right="0" top="0" bottom="0.74803149606299213" header="0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B60"/>
  <sheetViews>
    <sheetView workbookViewId="0">
      <pane xSplit="1" ySplit="11" topLeftCell="B54" activePane="bottomRight" state="frozen"/>
      <selection pane="topRight" activeCell="B1" sqref="B1"/>
      <selection pane="bottomLeft" activeCell="A12" sqref="A12"/>
      <selection pane="bottomRight" activeCell="X60" sqref="X60"/>
    </sheetView>
  </sheetViews>
  <sheetFormatPr defaultColWidth="9.140625" defaultRowHeight="15" x14ac:dyDescent="0.25"/>
  <cols>
    <col min="1" max="1" width="4.42578125" style="62" customWidth="1"/>
    <col min="2" max="2" width="42.7109375" style="20" customWidth="1"/>
    <col min="3" max="3" width="10" style="20" customWidth="1"/>
    <col min="4" max="4" width="11.140625" style="20" customWidth="1"/>
    <col min="5" max="5" width="7.7109375" style="20" customWidth="1"/>
    <col min="6" max="7" width="7.42578125" style="62" customWidth="1"/>
    <col min="8" max="8" width="7" style="62" customWidth="1"/>
    <col min="9" max="9" width="9" style="62" customWidth="1"/>
    <col min="10" max="12" width="7.7109375" style="62" customWidth="1"/>
    <col min="13" max="13" width="7.28515625" style="62" customWidth="1"/>
    <col min="14" max="14" width="7.5703125" style="62" customWidth="1"/>
    <col min="15" max="16" width="6.28515625" style="62" customWidth="1"/>
    <col min="17" max="17" width="7.140625" style="62" customWidth="1"/>
    <col min="18" max="22" width="6.28515625" style="62" customWidth="1"/>
    <col min="23" max="23" width="7.5703125" style="62" customWidth="1"/>
    <col min="24" max="24" width="7.7109375" style="62" customWidth="1"/>
    <col min="25" max="28" width="6.28515625" style="62" customWidth="1"/>
    <col min="29" max="30" width="7.42578125" style="62" customWidth="1"/>
    <col min="31" max="34" width="6.5703125" style="62" customWidth="1"/>
    <col min="35" max="35" width="7.7109375" style="62" customWidth="1"/>
    <col min="36" max="36" width="8.28515625" style="62" customWidth="1"/>
    <col min="37" max="37" width="6.140625" style="62" customWidth="1"/>
    <col min="38" max="38" width="6.7109375" style="62" customWidth="1"/>
    <col min="39" max="39" width="6.140625" style="62" customWidth="1"/>
    <col min="40" max="40" width="7.42578125" style="62" customWidth="1"/>
    <col min="41" max="42" width="6.140625" style="62" customWidth="1"/>
    <col min="43" max="16384" width="9.140625" style="62"/>
  </cols>
  <sheetData>
    <row r="1" spans="1:42" s="54" customFormat="1" x14ac:dyDescent="0.25">
      <c r="A1" s="78"/>
      <c r="B1" s="79"/>
      <c r="C1" s="79"/>
      <c r="D1" s="79"/>
      <c r="E1" s="79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388" t="s">
        <v>148</v>
      </c>
      <c r="AA1" s="388"/>
      <c r="AB1" s="388"/>
      <c r="AC1" s="388"/>
      <c r="AD1" s="38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</row>
    <row r="2" spans="1:42" x14ac:dyDescent="0.25">
      <c r="A2" s="67"/>
      <c r="B2" s="80"/>
      <c r="C2" s="80"/>
      <c r="D2" s="80"/>
      <c r="E2" s="80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</row>
    <row r="3" spans="1:42" s="24" customFormat="1" ht="14.25" x14ac:dyDescent="0.2">
      <c r="A3" s="70"/>
      <c r="B3" s="389" t="s">
        <v>53</v>
      </c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70"/>
      <c r="AO3" s="70"/>
      <c r="AP3" s="70"/>
    </row>
    <row r="4" spans="1:42" x14ac:dyDescent="0.25">
      <c r="A4" s="82"/>
      <c r="B4" s="83"/>
      <c r="C4" s="83"/>
      <c r="D4" s="83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5"/>
    </row>
    <row r="5" spans="1:42" x14ac:dyDescent="0.25">
      <c r="A5" s="379" t="s">
        <v>23</v>
      </c>
      <c r="B5" s="374" t="s">
        <v>34</v>
      </c>
      <c r="C5" s="382" t="s">
        <v>155</v>
      </c>
      <c r="D5" s="383"/>
      <c r="E5" s="350" t="s">
        <v>112</v>
      </c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 t="s">
        <v>124</v>
      </c>
      <c r="Z5" s="350"/>
      <c r="AA5" s="350"/>
      <c r="AB5" s="350"/>
      <c r="AC5" s="350"/>
      <c r="AD5" s="350"/>
      <c r="AE5" s="350"/>
      <c r="AF5" s="350"/>
      <c r="AG5" s="350" t="s">
        <v>137</v>
      </c>
      <c r="AH5" s="350"/>
      <c r="AI5" s="350"/>
      <c r="AJ5" s="350"/>
      <c r="AK5" s="350"/>
      <c r="AL5" s="350"/>
      <c r="AM5" s="350"/>
      <c r="AN5" s="350"/>
      <c r="AO5" s="350"/>
      <c r="AP5" s="350"/>
    </row>
    <row r="6" spans="1:42" x14ac:dyDescent="0.25">
      <c r="A6" s="379"/>
      <c r="B6" s="374"/>
      <c r="C6" s="384"/>
      <c r="D6" s="385"/>
      <c r="E6" s="350" t="s">
        <v>132</v>
      </c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 t="s">
        <v>113</v>
      </c>
      <c r="T6" s="350"/>
      <c r="U6" s="350"/>
      <c r="V6" s="350"/>
      <c r="W6" s="350"/>
      <c r="X6" s="350"/>
      <c r="Y6" s="346" t="s">
        <v>132</v>
      </c>
      <c r="Z6" s="347"/>
      <c r="AA6" s="347"/>
      <c r="AB6" s="347"/>
      <c r="AC6" s="347"/>
      <c r="AD6" s="348"/>
      <c r="AE6" s="146" t="s">
        <v>113</v>
      </c>
      <c r="AF6" s="146"/>
      <c r="AG6" s="350" t="s">
        <v>132</v>
      </c>
      <c r="AH6" s="350"/>
      <c r="AI6" s="350"/>
      <c r="AJ6" s="350"/>
      <c r="AK6" s="350"/>
      <c r="AL6" s="350"/>
      <c r="AM6" s="390" t="s">
        <v>131</v>
      </c>
      <c r="AN6" s="391"/>
      <c r="AO6" s="391"/>
      <c r="AP6" s="392"/>
    </row>
    <row r="7" spans="1:42" s="65" customFormat="1" ht="22.5" customHeight="1" x14ac:dyDescent="0.25">
      <c r="A7" s="379"/>
      <c r="B7" s="374"/>
      <c r="C7" s="384"/>
      <c r="D7" s="385"/>
      <c r="E7" s="330" t="s">
        <v>92</v>
      </c>
      <c r="F7" s="330"/>
      <c r="G7" s="331"/>
      <c r="H7" s="331"/>
      <c r="I7" s="331"/>
      <c r="J7" s="331"/>
      <c r="K7" s="357" t="s">
        <v>135</v>
      </c>
      <c r="L7" s="380"/>
      <c r="M7" s="380"/>
      <c r="N7" s="380"/>
      <c r="O7" s="380"/>
      <c r="P7" s="358"/>
      <c r="Q7" s="330" t="s">
        <v>130</v>
      </c>
      <c r="R7" s="330"/>
      <c r="S7" s="330" t="s">
        <v>3</v>
      </c>
      <c r="T7" s="330"/>
      <c r="U7" s="330" t="s">
        <v>52</v>
      </c>
      <c r="V7" s="330"/>
      <c r="W7" s="373" t="s">
        <v>141</v>
      </c>
      <c r="X7" s="373"/>
      <c r="Y7" s="330" t="s">
        <v>92</v>
      </c>
      <c r="Z7" s="330"/>
      <c r="AA7" s="330"/>
      <c r="AB7" s="330"/>
      <c r="AC7" s="330"/>
      <c r="AD7" s="330"/>
      <c r="AE7" s="330" t="s">
        <v>3</v>
      </c>
      <c r="AF7" s="330"/>
      <c r="AG7" s="330" t="s">
        <v>92</v>
      </c>
      <c r="AH7" s="330"/>
      <c r="AI7" s="330" t="s">
        <v>135</v>
      </c>
      <c r="AJ7" s="330"/>
      <c r="AK7" s="330" t="s">
        <v>136</v>
      </c>
      <c r="AL7" s="330"/>
      <c r="AM7" s="393"/>
      <c r="AN7" s="394"/>
      <c r="AO7" s="394"/>
      <c r="AP7" s="395"/>
    </row>
    <row r="8" spans="1:42" s="65" customFormat="1" ht="26.25" customHeight="1" x14ac:dyDescent="0.25">
      <c r="A8" s="379"/>
      <c r="B8" s="374"/>
      <c r="C8" s="384"/>
      <c r="D8" s="385"/>
      <c r="E8" s="330" t="s">
        <v>128</v>
      </c>
      <c r="F8" s="330"/>
      <c r="G8" s="330" t="s">
        <v>126</v>
      </c>
      <c r="H8" s="330"/>
      <c r="I8" s="330"/>
      <c r="J8" s="330"/>
      <c r="K8" s="361" t="s">
        <v>1</v>
      </c>
      <c r="L8" s="363"/>
      <c r="M8" s="374" t="s">
        <v>36</v>
      </c>
      <c r="N8" s="374"/>
      <c r="O8" s="374"/>
      <c r="P8" s="374"/>
      <c r="Q8" s="330"/>
      <c r="R8" s="330"/>
      <c r="S8" s="330"/>
      <c r="T8" s="330"/>
      <c r="U8" s="330"/>
      <c r="V8" s="330"/>
      <c r="W8" s="373"/>
      <c r="X8" s="373"/>
      <c r="Y8" s="330" t="s">
        <v>133</v>
      </c>
      <c r="Z8" s="330"/>
      <c r="AA8" s="330" t="s">
        <v>126</v>
      </c>
      <c r="AB8" s="330"/>
      <c r="AC8" s="330"/>
      <c r="AD8" s="330"/>
      <c r="AE8" s="330"/>
      <c r="AF8" s="330"/>
      <c r="AG8" s="330" t="s">
        <v>133</v>
      </c>
      <c r="AH8" s="330"/>
      <c r="AI8" s="330"/>
      <c r="AJ8" s="330"/>
      <c r="AK8" s="330"/>
      <c r="AL8" s="330"/>
      <c r="AM8" s="330" t="s">
        <v>9</v>
      </c>
      <c r="AN8" s="330"/>
      <c r="AO8" s="330" t="s">
        <v>85</v>
      </c>
      <c r="AP8" s="330"/>
    </row>
    <row r="9" spans="1:42" s="86" customFormat="1" ht="45.75" customHeight="1" x14ac:dyDescent="0.25">
      <c r="A9" s="379"/>
      <c r="B9" s="374"/>
      <c r="C9" s="386"/>
      <c r="D9" s="387"/>
      <c r="E9" s="330"/>
      <c r="F9" s="330"/>
      <c r="G9" s="330" t="s">
        <v>127</v>
      </c>
      <c r="H9" s="330"/>
      <c r="I9" s="367" t="s">
        <v>129</v>
      </c>
      <c r="J9" s="367"/>
      <c r="K9" s="364"/>
      <c r="L9" s="366"/>
      <c r="M9" s="330" t="s">
        <v>183</v>
      </c>
      <c r="N9" s="330"/>
      <c r="O9" s="330" t="s">
        <v>184</v>
      </c>
      <c r="P9" s="330"/>
      <c r="Q9" s="330"/>
      <c r="R9" s="330"/>
      <c r="S9" s="330"/>
      <c r="T9" s="330"/>
      <c r="U9" s="330"/>
      <c r="V9" s="330"/>
      <c r="W9" s="373"/>
      <c r="X9" s="373"/>
      <c r="Y9" s="330"/>
      <c r="Z9" s="330"/>
      <c r="AA9" s="330" t="s">
        <v>134</v>
      </c>
      <c r="AB9" s="330"/>
      <c r="AC9" s="367" t="s">
        <v>142</v>
      </c>
      <c r="AD9" s="367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</row>
    <row r="10" spans="1:42" s="86" customFormat="1" ht="64.5" customHeight="1" x14ac:dyDescent="0.25">
      <c r="A10" s="379"/>
      <c r="B10" s="374"/>
      <c r="C10" s="109" t="s">
        <v>186</v>
      </c>
      <c r="D10" s="109" t="s">
        <v>195</v>
      </c>
      <c r="E10" s="51">
        <v>2022</v>
      </c>
      <c r="F10" s="51">
        <v>2023</v>
      </c>
      <c r="G10" s="126">
        <v>2022</v>
      </c>
      <c r="H10" s="126">
        <v>2023</v>
      </c>
      <c r="I10" s="126">
        <v>2022</v>
      </c>
      <c r="J10" s="126">
        <v>2023</v>
      </c>
      <c r="K10" s="126">
        <v>2022</v>
      </c>
      <c r="L10" s="126">
        <v>2023</v>
      </c>
      <c r="M10" s="126">
        <v>2022</v>
      </c>
      <c r="N10" s="126">
        <v>2023</v>
      </c>
      <c r="O10" s="126">
        <v>2022</v>
      </c>
      <c r="P10" s="126">
        <v>2023</v>
      </c>
      <c r="Q10" s="126">
        <v>2022</v>
      </c>
      <c r="R10" s="126">
        <v>2023</v>
      </c>
      <c r="S10" s="126">
        <v>2022</v>
      </c>
      <c r="T10" s="126">
        <v>2023</v>
      </c>
      <c r="U10" s="126">
        <v>2022</v>
      </c>
      <c r="V10" s="126">
        <v>2023</v>
      </c>
      <c r="W10" s="102">
        <v>2022</v>
      </c>
      <c r="X10" s="102">
        <v>2023</v>
      </c>
      <c r="Y10" s="126">
        <v>2022</v>
      </c>
      <c r="Z10" s="126">
        <v>2023</v>
      </c>
      <c r="AA10" s="126">
        <v>2022</v>
      </c>
      <c r="AB10" s="126">
        <v>2023</v>
      </c>
      <c r="AC10" s="126">
        <v>2022</v>
      </c>
      <c r="AD10" s="126">
        <v>2023</v>
      </c>
      <c r="AE10" s="126">
        <v>2022</v>
      </c>
      <c r="AF10" s="126">
        <v>2023</v>
      </c>
      <c r="AG10" s="126">
        <v>2022</v>
      </c>
      <c r="AH10" s="126">
        <v>2023</v>
      </c>
      <c r="AI10" s="126">
        <v>2022</v>
      </c>
      <c r="AJ10" s="126">
        <v>2023</v>
      </c>
      <c r="AK10" s="126">
        <v>2022</v>
      </c>
      <c r="AL10" s="126">
        <v>2023</v>
      </c>
      <c r="AM10" s="126">
        <v>2022</v>
      </c>
      <c r="AN10" s="126">
        <v>2023</v>
      </c>
      <c r="AO10" s="126">
        <v>2022</v>
      </c>
      <c r="AP10" s="126">
        <v>2023</v>
      </c>
    </row>
    <row r="11" spans="1:42" s="88" customFormat="1" x14ac:dyDescent="0.25">
      <c r="A11" s="87">
        <v>1</v>
      </c>
      <c r="B11" s="87">
        <f>A11+1</f>
        <v>2</v>
      </c>
      <c r="C11" s="99">
        <f t="shared" ref="C11:I11" si="0">B11+1</f>
        <v>3</v>
      </c>
      <c r="D11" s="99">
        <f t="shared" si="0"/>
        <v>4</v>
      </c>
      <c r="E11" s="87">
        <f t="shared" si="0"/>
        <v>5</v>
      </c>
      <c r="F11" s="87">
        <f t="shared" si="0"/>
        <v>6</v>
      </c>
      <c r="G11" s="87">
        <f t="shared" si="0"/>
        <v>7</v>
      </c>
      <c r="H11" s="87">
        <f t="shared" si="0"/>
        <v>8</v>
      </c>
      <c r="I11" s="87">
        <f t="shared" si="0"/>
        <v>9</v>
      </c>
      <c r="J11" s="87">
        <f t="shared" ref="J11" si="1">I11+1</f>
        <v>10</v>
      </c>
      <c r="K11" s="87">
        <f t="shared" ref="K11" si="2">J11+1</f>
        <v>11</v>
      </c>
      <c r="L11" s="87">
        <f t="shared" ref="L11" si="3">K11+1</f>
        <v>12</v>
      </c>
      <c r="M11" s="87">
        <f t="shared" ref="M11" si="4">L11+1</f>
        <v>13</v>
      </c>
      <c r="N11" s="87">
        <f t="shared" ref="N11" si="5">M11+1</f>
        <v>14</v>
      </c>
      <c r="O11" s="87">
        <f t="shared" ref="O11" si="6">N11+1</f>
        <v>15</v>
      </c>
      <c r="P11" s="87">
        <f t="shared" ref="P11" si="7">O11+1</f>
        <v>16</v>
      </c>
      <c r="Q11" s="87">
        <f t="shared" ref="Q11" si="8">P11+1</f>
        <v>17</v>
      </c>
      <c r="R11" s="87">
        <f t="shared" ref="R11" si="9">Q11+1</f>
        <v>18</v>
      </c>
      <c r="S11" s="87">
        <f t="shared" ref="S11" si="10">R11+1</f>
        <v>19</v>
      </c>
      <c r="T11" s="87">
        <f t="shared" ref="T11" si="11">S11+1</f>
        <v>20</v>
      </c>
      <c r="U11" s="87">
        <f t="shared" ref="U11" si="12">T11+1</f>
        <v>21</v>
      </c>
      <c r="V11" s="87">
        <f t="shared" ref="V11" si="13">U11+1</f>
        <v>22</v>
      </c>
      <c r="W11" s="87">
        <f t="shared" ref="W11" si="14">V11+1</f>
        <v>23</v>
      </c>
      <c r="X11" s="87">
        <f t="shared" ref="X11" si="15">W11+1</f>
        <v>24</v>
      </c>
      <c r="Y11" s="87">
        <f t="shared" ref="Y11" si="16">X11+1</f>
        <v>25</v>
      </c>
      <c r="Z11" s="87">
        <f t="shared" ref="Z11" si="17">Y11+1</f>
        <v>26</v>
      </c>
      <c r="AA11" s="87">
        <f t="shared" ref="AA11" si="18">Z11+1</f>
        <v>27</v>
      </c>
      <c r="AB11" s="87">
        <f t="shared" ref="AB11" si="19">AA11+1</f>
        <v>28</v>
      </c>
      <c r="AC11" s="87">
        <f t="shared" ref="AC11" si="20">AB11+1</f>
        <v>29</v>
      </c>
      <c r="AD11" s="87">
        <f t="shared" ref="AD11" si="21">AC11+1</f>
        <v>30</v>
      </c>
      <c r="AE11" s="87">
        <f t="shared" ref="AE11" si="22">AD11+1</f>
        <v>31</v>
      </c>
      <c r="AF11" s="87">
        <f t="shared" ref="AF11" si="23">AE11+1</f>
        <v>32</v>
      </c>
      <c r="AG11" s="87">
        <f t="shared" ref="AG11" si="24">AF11+1</f>
        <v>33</v>
      </c>
      <c r="AH11" s="87">
        <f t="shared" ref="AH11" si="25">AG11+1</f>
        <v>34</v>
      </c>
      <c r="AI11" s="87">
        <f t="shared" ref="AI11" si="26">AH11+1</f>
        <v>35</v>
      </c>
      <c r="AJ11" s="87">
        <f t="shared" ref="AJ11" si="27">AI11+1</f>
        <v>36</v>
      </c>
      <c r="AK11" s="87">
        <f t="shared" ref="AK11" si="28">AJ11+1</f>
        <v>37</v>
      </c>
      <c r="AL11" s="87">
        <f t="shared" ref="AL11" si="29">AK11+1</f>
        <v>38</v>
      </c>
      <c r="AM11" s="87">
        <f t="shared" ref="AM11" si="30">AL11+1</f>
        <v>39</v>
      </c>
      <c r="AN11" s="87">
        <f t="shared" ref="AN11" si="31">AM11+1</f>
        <v>40</v>
      </c>
      <c r="AO11" s="87">
        <f t="shared" ref="AO11" si="32">AN11+1</f>
        <v>41</v>
      </c>
      <c r="AP11" s="87">
        <f t="shared" ref="AP11" si="33">AO11+1</f>
        <v>42</v>
      </c>
    </row>
    <row r="12" spans="1:42" s="89" customFormat="1" ht="20.25" customHeight="1" x14ac:dyDescent="0.25">
      <c r="A12" s="155">
        <v>1</v>
      </c>
      <c r="B12" s="206" t="s">
        <v>194</v>
      </c>
      <c r="C12" s="247">
        <f>E12+Y12+AG12</f>
        <v>16976</v>
      </c>
      <c r="D12" s="247">
        <f>F12+Z12+AH12</f>
        <v>20257</v>
      </c>
      <c r="E12" s="44">
        <v>16723</v>
      </c>
      <c r="F12" s="44">
        <v>20018</v>
      </c>
      <c r="G12" s="44">
        <v>219</v>
      </c>
      <c r="H12" s="44">
        <v>285</v>
      </c>
      <c r="I12" s="44">
        <v>7</v>
      </c>
      <c r="J12" s="44">
        <v>2</v>
      </c>
      <c r="K12" s="44">
        <v>2253</v>
      </c>
      <c r="L12" s="44">
        <v>1877</v>
      </c>
      <c r="M12" s="44">
        <v>1793</v>
      </c>
      <c r="N12" s="44">
        <v>1348</v>
      </c>
      <c r="O12" s="44">
        <v>459</v>
      </c>
      <c r="P12" s="44">
        <v>529</v>
      </c>
      <c r="Q12" s="44">
        <v>3</v>
      </c>
      <c r="R12" s="44">
        <v>0</v>
      </c>
      <c r="S12" s="44">
        <v>28.46</v>
      </c>
      <c r="T12" s="44">
        <v>26.79</v>
      </c>
      <c r="U12" s="44">
        <v>3.37</v>
      </c>
      <c r="V12" s="59">
        <v>2.35</v>
      </c>
      <c r="W12" s="61">
        <f>K12/C12</f>
        <v>0.13271677662582471</v>
      </c>
      <c r="X12" s="61">
        <f>L12/D12</f>
        <v>9.2659327639828204E-2</v>
      </c>
      <c r="Y12" s="44"/>
      <c r="Z12" s="44"/>
      <c r="AA12" s="44"/>
      <c r="AB12" s="44"/>
      <c r="AC12" s="44"/>
      <c r="AD12" s="44"/>
      <c r="AE12" s="44"/>
      <c r="AF12" s="44"/>
      <c r="AG12" s="44">
        <v>253</v>
      </c>
      <c r="AH12" s="44">
        <v>239</v>
      </c>
      <c r="AI12" s="44">
        <v>1</v>
      </c>
      <c r="AJ12" s="44">
        <v>1</v>
      </c>
      <c r="AK12" s="44"/>
      <c r="AL12" s="44"/>
      <c r="AM12" s="44">
        <v>300</v>
      </c>
      <c r="AN12" s="44">
        <v>256</v>
      </c>
      <c r="AO12" s="44">
        <v>20</v>
      </c>
      <c r="AP12" s="44">
        <v>7</v>
      </c>
    </row>
    <row r="13" spans="1:42" ht="30" x14ac:dyDescent="0.25">
      <c r="A13" s="40">
        <f>A12+1</f>
        <v>2</v>
      </c>
      <c r="B13" s="204" t="s">
        <v>196</v>
      </c>
      <c r="C13" s="141">
        <f t="shared" ref="C13:D15" si="34">E13+Y13+AG13</f>
        <v>40305</v>
      </c>
      <c r="D13" s="141">
        <f t="shared" si="34"/>
        <v>41681</v>
      </c>
      <c r="E13" s="44">
        <v>40244</v>
      </c>
      <c r="F13" s="44">
        <v>41324</v>
      </c>
      <c r="G13" s="44">
        <v>689</v>
      </c>
      <c r="H13" s="44">
        <v>848</v>
      </c>
      <c r="I13" s="44">
        <v>23</v>
      </c>
      <c r="J13" s="44">
        <v>59</v>
      </c>
      <c r="K13" s="44">
        <v>1873</v>
      </c>
      <c r="L13" s="44">
        <v>2557</v>
      </c>
      <c r="M13" s="44">
        <v>619</v>
      </c>
      <c r="N13" s="44">
        <v>1164</v>
      </c>
      <c r="O13" s="44">
        <v>1254</v>
      </c>
      <c r="P13" s="44">
        <v>1393</v>
      </c>
      <c r="Q13" s="44">
        <v>43</v>
      </c>
      <c r="R13" s="44">
        <v>55</v>
      </c>
      <c r="S13" s="44">
        <v>17.260000000000002</v>
      </c>
      <c r="T13" s="44">
        <v>17.59</v>
      </c>
      <c r="U13" s="44">
        <v>1</v>
      </c>
      <c r="V13" s="205">
        <v>1.3</v>
      </c>
      <c r="W13" s="61">
        <f t="shared" ref="W13:X28" si="35">K13/C13</f>
        <v>4.6470661208286815E-2</v>
      </c>
      <c r="X13" s="61">
        <f t="shared" si="35"/>
        <v>6.1346896667546363E-2</v>
      </c>
      <c r="Y13" s="44"/>
      <c r="Z13" s="44"/>
      <c r="AA13" s="44"/>
      <c r="AB13" s="44"/>
      <c r="AC13" s="44"/>
      <c r="AD13" s="44"/>
      <c r="AE13" s="44"/>
      <c r="AF13" s="44"/>
      <c r="AG13" s="44">
        <v>61</v>
      </c>
      <c r="AH13" s="44">
        <v>357</v>
      </c>
      <c r="AI13" s="44"/>
      <c r="AJ13" s="44"/>
      <c r="AK13" s="44"/>
      <c r="AL13" s="44"/>
      <c r="AM13" s="44">
        <v>593</v>
      </c>
      <c r="AN13" s="44">
        <v>970</v>
      </c>
      <c r="AO13" s="44">
        <v>50</v>
      </c>
      <c r="AP13" s="44">
        <v>69</v>
      </c>
    </row>
    <row r="14" spans="1:42" ht="30" x14ac:dyDescent="0.25">
      <c r="A14" s="40">
        <f t="shared" ref="A14:A24" si="36">A13+1</f>
        <v>3</v>
      </c>
      <c r="B14" s="179" t="s">
        <v>197</v>
      </c>
      <c r="C14" s="174">
        <f t="shared" si="34"/>
        <v>13879</v>
      </c>
      <c r="D14" s="174">
        <f t="shared" si="34"/>
        <v>13935</v>
      </c>
      <c r="E14" s="44">
        <v>13748</v>
      </c>
      <c r="F14" s="44">
        <v>13799</v>
      </c>
      <c r="G14" s="44"/>
      <c r="H14" s="44"/>
      <c r="I14" s="44"/>
      <c r="J14" s="44"/>
      <c r="K14" s="44">
        <v>1969</v>
      </c>
      <c r="L14" s="44">
        <v>2246</v>
      </c>
      <c r="M14" s="44">
        <v>1082</v>
      </c>
      <c r="N14" s="44">
        <v>745</v>
      </c>
      <c r="O14" s="44"/>
      <c r="P14" s="44"/>
      <c r="Q14" s="44"/>
      <c r="R14" s="44"/>
      <c r="S14" s="44">
        <v>18.8</v>
      </c>
      <c r="T14" s="44"/>
      <c r="U14" s="44">
        <v>3.4</v>
      </c>
      <c r="V14" s="59"/>
      <c r="W14" s="61">
        <f t="shared" si="35"/>
        <v>0.14186901073564379</v>
      </c>
      <c r="X14" s="61">
        <f t="shared" si="35"/>
        <v>0.16117689271618227</v>
      </c>
      <c r="Y14" s="44"/>
      <c r="Z14" s="44"/>
      <c r="AA14" s="44"/>
      <c r="AB14" s="44"/>
      <c r="AC14" s="44"/>
      <c r="AD14" s="44"/>
      <c r="AE14" s="44"/>
      <c r="AF14" s="44"/>
      <c r="AG14" s="44">
        <v>131</v>
      </c>
      <c r="AH14" s="44">
        <v>136</v>
      </c>
      <c r="AI14" s="44">
        <v>2268</v>
      </c>
      <c r="AJ14" s="44">
        <v>2205</v>
      </c>
      <c r="AK14" s="44"/>
      <c r="AL14" s="44"/>
      <c r="AM14" s="44">
        <v>723</v>
      </c>
      <c r="AN14" s="44">
        <v>719</v>
      </c>
      <c r="AO14" s="44">
        <v>102</v>
      </c>
      <c r="AP14" s="44">
        <v>96</v>
      </c>
    </row>
    <row r="15" spans="1:42" ht="30" x14ac:dyDescent="0.25">
      <c r="A15" s="40">
        <f t="shared" si="36"/>
        <v>4</v>
      </c>
      <c r="B15" s="179" t="s">
        <v>198</v>
      </c>
      <c r="C15" s="141">
        <f t="shared" si="34"/>
        <v>11213</v>
      </c>
      <c r="D15" s="141">
        <f t="shared" si="34"/>
        <v>11285</v>
      </c>
      <c r="E15" s="44">
        <v>11150</v>
      </c>
      <c r="F15" s="44">
        <v>11238</v>
      </c>
      <c r="G15" s="44">
        <v>115</v>
      </c>
      <c r="H15" s="44">
        <v>94</v>
      </c>
      <c r="I15" s="44">
        <v>20</v>
      </c>
      <c r="J15" s="44">
        <v>9</v>
      </c>
      <c r="K15" s="44">
        <v>758</v>
      </c>
      <c r="L15" s="44">
        <v>478</v>
      </c>
      <c r="M15" s="44">
        <v>654</v>
      </c>
      <c r="N15" s="44">
        <v>371</v>
      </c>
      <c r="O15" s="44">
        <v>104</v>
      </c>
      <c r="P15" s="44">
        <v>107</v>
      </c>
      <c r="Q15" s="44">
        <v>9</v>
      </c>
      <c r="R15" s="44">
        <v>16</v>
      </c>
      <c r="S15" s="44">
        <v>13.18</v>
      </c>
      <c r="T15" s="44">
        <v>17.47</v>
      </c>
      <c r="U15" s="44">
        <v>2.25</v>
      </c>
      <c r="V15" s="59">
        <v>1</v>
      </c>
      <c r="W15" s="61">
        <f t="shared" si="35"/>
        <v>6.7600107018639083E-2</v>
      </c>
      <c r="X15" s="61">
        <f t="shared" si="35"/>
        <v>4.2357111209570225E-2</v>
      </c>
      <c r="Y15" s="44"/>
      <c r="Z15" s="44"/>
      <c r="AA15" s="44"/>
      <c r="AB15" s="44"/>
      <c r="AC15" s="44"/>
      <c r="AD15" s="44"/>
      <c r="AE15" s="44"/>
      <c r="AF15" s="44"/>
      <c r="AG15" s="44">
        <v>63</v>
      </c>
      <c r="AH15" s="44">
        <v>47</v>
      </c>
      <c r="AI15" s="44">
        <v>693</v>
      </c>
      <c r="AJ15" s="44">
        <v>792</v>
      </c>
      <c r="AK15" s="44"/>
      <c r="AL15" s="44"/>
      <c r="AM15" s="44">
        <v>196</v>
      </c>
      <c r="AN15" s="44">
        <v>297</v>
      </c>
      <c r="AO15" s="44">
        <v>41</v>
      </c>
      <c r="AP15" s="44">
        <v>82</v>
      </c>
    </row>
    <row r="16" spans="1:42" x14ac:dyDescent="0.25">
      <c r="A16" s="40">
        <f t="shared" si="36"/>
        <v>5</v>
      </c>
      <c r="B16" s="178" t="s">
        <v>199</v>
      </c>
      <c r="C16" s="265">
        <f>E16+Y16+AG16</f>
        <v>13116</v>
      </c>
      <c r="D16" s="265">
        <f>F16+Z16+AH16</f>
        <v>15073</v>
      </c>
      <c r="E16" s="44">
        <v>13116</v>
      </c>
      <c r="F16" s="44">
        <v>15073</v>
      </c>
      <c r="G16" s="44">
        <v>257</v>
      </c>
      <c r="H16" s="44">
        <v>366</v>
      </c>
      <c r="I16" s="44">
        <v>177</v>
      </c>
      <c r="J16" s="45">
        <v>188</v>
      </c>
      <c r="K16" s="44">
        <v>1151</v>
      </c>
      <c r="L16" s="44">
        <v>1143</v>
      </c>
      <c r="M16" s="44"/>
      <c r="N16" s="44"/>
      <c r="O16" s="44"/>
      <c r="P16" s="44"/>
      <c r="Q16" s="44"/>
      <c r="R16" s="44"/>
      <c r="S16" s="44">
        <v>27</v>
      </c>
      <c r="T16" s="44">
        <v>27.5</v>
      </c>
      <c r="U16" s="44">
        <v>1.8</v>
      </c>
      <c r="V16" s="59">
        <v>1.7</v>
      </c>
      <c r="W16" s="61">
        <f t="shared" si="35"/>
        <v>8.775541323574261E-2</v>
      </c>
      <c r="X16" s="61">
        <f>L16/D16</f>
        <v>7.5830956014064879E-2</v>
      </c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156"/>
    </row>
    <row r="17" spans="1:42" ht="30" x14ac:dyDescent="0.25">
      <c r="A17" s="40">
        <f t="shared" si="36"/>
        <v>6</v>
      </c>
      <c r="B17" s="179" t="s">
        <v>200</v>
      </c>
      <c r="C17" s="252">
        <f>E17+Y17+AG17</f>
        <v>22385</v>
      </c>
      <c r="D17" s="252">
        <f>F17+Z17+AH17</f>
        <v>22391</v>
      </c>
      <c r="E17" s="255">
        <v>22189</v>
      </c>
      <c r="F17" s="255">
        <v>22192</v>
      </c>
      <c r="G17" s="255">
        <v>5</v>
      </c>
      <c r="H17" s="255">
        <v>6</v>
      </c>
      <c r="I17" s="255"/>
      <c r="J17" s="255"/>
      <c r="K17" s="255">
        <v>7134</v>
      </c>
      <c r="L17" s="255">
        <v>7327</v>
      </c>
      <c r="M17" s="255">
        <v>7129</v>
      </c>
      <c r="N17" s="255">
        <v>7327</v>
      </c>
      <c r="O17" s="255">
        <v>5</v>
      </c>
      <c r="P17" s="255">
        <v>6</v>
      </c>
      <c r="Q17" s="255">
        <v>17</v>
      </c>
      <c r="R17" s="255">
        <v>15</v>
      </c>
      <c r="S17" s="255">
        <v>17.899999999999999</v>
      </c>
      <c r="T17" s="256">
        <v>19.75</v>
      </c>
      <c r="U17" s="255">
        <v>3.2</v>
      </c>
      <c r="V17" s="257">
        <v>6.64</v>
      </c>
      <c r="W17" s="61">
        <f t="shared" si="35"/>
        <v>0.31869555505919145</v>
      </c>
      <c r="X17" s="258">
        <f>L17/D17</f>
        <v>0.3272296905006476</v>
      </c>
      <c r="Y17" s="255"/>
      <c r="Z17" s="255"/>
      <c r="AA17" s="255"/>
      <c r="AB17" s="255"/>
      <c r="AC17" s="255"/>
      <c r="AD17" s="255"/>
      <c r="AE17" s="255"/>
      <c r="AF17" s="255"/>
      <c r="AG17" s="255">
        <v>196</v>
      </c>
      <c r="AH17" s="255">
        <v>199</v>
      </c>
      <c r="AI17" s="255">
        <v>1224</v>
      </c>
      <c r="AJ17" s="255">
        <v>1690</v>
      </c>
      <c r="AK17" s="255">
        <v>1</v>
      </c>
      <c r="AL17" s="255"/>
      <c r="AM17" s="255">
        <v>524</v>
      </c>
      <c r="AN17" s="255">
        <v>707</v>
      </c>
      <c r="AO17" s="255">
        <v>40</v>
      </c>
      <c r="AP17" s="255">
        <v>32</v>
      </c>
    </row>
    <row r="18" spans="1:42" ht="30" x14ac:dyDescent="0.25">
      <c r="A18" s="40">
        <f t="shared" si="36"/>
        <v>7</v>
      </c>
      <c r="B18" s="179" t="s">
        <v>201</v>
      </c>
      <c r="C18" s="141">
        <f t="shared" ref="C18:D21" si="37">E18+Y18+AG18</f>
        <v>8816</v>
      </c>
      <c r="D18" s="141">
        <f t="shared" si="37"/>
        <v>8763</v>
      </c>
      <c r="E18" s="44">
        <v>8762</v>
      </c>
      <c r="F18" s="44">
        <v>8727</v>
      </c>
      <c r="G18" s="44">
        <v>63</v>
      </c>
      <c r="H18" s="44">
        <v>80</v>
      </c>
      <c r="I18" s="44">
        <v>17</v>
      </c>
      <c r="J18" s="44">
        <v>12</v>
      </c>
      <c r="K18" s="44">
        <v>1806</v>
      </c>
      <c r="L18" s="44">
        <v>1497</v>
      </c>
      <c r="M18" s="44">
        <v>1741</v>
      </c>
      <c r="N18" s="44">
        <v>1446</v>
      </c>
      <c r="O18" s="44">
        <v>65</v>
      </c>
      <c r="P18" s="44">
        <v>51</v>
      </c>
      <c r="Q18" s="44">
        <v>21</v>
      </c>
      <c r="R18" s="44">
        <v>25</v>
      </c>
      <c r="S18" s="44">
        <v>27.5</v>
      </c>
      <c r="T18" s="44">
        <v>25.9</v>
      </c>
      <c r="U18" s="44">
        <v>3.9</v>
      </c>
      <c r="V18" s="59">
        <v>3.3</v>
      </c>
      <c r="W18" s="61">
        <f t="shared" si="35"/>
        <v>0.20485480943738657</v>
      </c>
      <c r="X18" s="61">
        <f t="shared" ref="X18:X21" si="38">L18/D18</f>
        <v>0.17083190688120506</v>
      </c>
      <c r="Y18" s="44"/>
      <c r="Z18" s="44"/>
      <c r="AA18" s="44"/>
      <c r="AB18" s="44"/>
      <c r="AC18" s="44"/>
      <c r="AD18" s="44"/>
      <c r="AE18" s="44"/>
      <c r="AF18" s="44"/>
      <c r="AG18" s="44">
        <v>54</v>
      </c>
      <c r="AH18" s="44">
        <v>36</v>
      </c>
      <c r="AI18" s="44">
        <v>33</v>
      </c>
      <c r="AJ18" s="44">
        <v>15</v>
      </c>
      <c r="AK18" s="44"/>
      <c r="AL18" s="44">
        <v>1</v>
      </c>
      <c r="AM18" s="44">
        <v>33</v>
      </c>
      <c r="AN18" s="44">
        <v>15</v>
      </c>
      <c r="AO18" s="44"/>
      <c r="AP18" s="44"/>
    </row>
    <row r="19" spans="1:42" ht="30" x14ac:dyDescent="0.25">
      <c r="A19" s="40">
        <f t="shared" si="36"/>
        <v>8</v>
      </c>
      <c r="B19" s="179" t="s">
        <v>202</v>
      </c>
      <c r="C19" s="141">
        <f t="shared" si="37"/>
        <v>6736</v>
      </c>
      <c r="D19" s="141">
        <f t="shared" si="37"/>
        <v>6830</v>
      </c>
      <c r="E19" s="44">
        <v>6706</v>
      </c>
      <c r="F19" s="44">
        <v>6809</v>
      </c>
      <c r="G19" s="44">
        <v>71</v>
      </c>
      <c r="H19" s="44">
        <v>66</v>
      </c>
      <c r="I19" s="44">
        <v>4</v>
      </c>
      <c r="J19" s="44">
        <v>4</v>
      </c>
      <c r="K19" s="44">
        <v>270</v>
      </c>
      <c r="L19" s="44">
        <v>246</v>
      </c>
      <c r="M19" s="44">
        <v>246</v>
      </c>
      <c r="N19" s="44">
        <v>221</v>
      </c>
      <c r="O19" s="44">
        <v>24</v>
      </c>
      <c r="P19" s="44">
        <v>25</v>
      </c>
      <c r="Q19" s="44">
        <v>17</v>
      </c>
      <c r="R19" s="44">
        <v>12</v>
      </c>
      <c r="S19" s="44">
        <v>21.3</v>
      </c>
      <c r="T19" s="44">
        <v>23.9</v>
      </c>
      <c r="U19" s="44">
        <v>1</v>
      </c>
      <c r="V19" s="59">
        <v>0.7</v>
      </c>
      <c r="W19" s="61">
        <f t="shared" si="35"/>
        <v>4.0083135391923992E-2</v>
      </c>
      <c r="X19" s="61">
        <f t="shared" si="38"/>
        <v>3.6017569546120058E-2</v>
      </c>
      <c r="Y19" s="44"/>
      <c r="Z19" s="44"/>
      <c r="AA19" s="44"/>
      <c r="AB19" s="44"/>
      <c r="AC19" s="44"/>
      <c r="AD19" s="44"/>
      <c r="AE19" s="44"/>
      <c r="AF19" s="44"/>
      <c r="AG19" s="44">
        <v>30</v>
      </c>
      <c r="AH19" s="44">
        <v>21</v>
      </c>
      <c r="AI19" s="44">
        <v>17</v>
      </c>
      <c r="AJ19" s="44">
        <v>25</v>
      </c>
      <c r="AK19" s="44"/>
      <c r="AL19" s="44"/>
      <c r="AM19" s="44"/>
      <c r="AN19" s="44"/>
      <c r="AO19" s="156"/>
      <c r="AP19" s="156"/>
    </row>
    <row r="20" spans="1:42" ht="30" x14ac:dyDescent="0.25">
      <c r="A20" s="40">
        <f t="shared" si="36"/>
        <v>9</v>
      </c>
      <c r="B20" s="179" t="s">
        <v>203</v>
      </c>
      <c r="C20" s="141">
        <f t="shared" si="37"/>
        <v>5438</v>
      </c>
      <c r="D20" s="141">
        <f t="shared" si="37"/>
        <v>5532</v>
      </c>
      <c r="E20" s="44">
        <v>5418</v>
      </c>
      <c r="F20" s="44">
        <v>5517</v>
      </c>
      <c r="G20" s="44">
        <v>40</v>
      </c>
      <c r="H20" s="183">
        <v>71</v>
      </c>
      <c r="I20" s="44">
        <v>30</v>
      </c>
      <c r="J20" s="44">
        <v>45</v>
      </c>
      <c r="K20" s="44">
        <v>368</v>
      </c>
      <c r="L20" s="45">
        <v>428</v>
      </c>
      <c r="M20" s="44">
        <v>338</v>
      </c>
      <c r="N20" s="44">
        <v>413</v>
      </c>
      <c r="O20" s="44">
        <v>30</v>
      </c>
      <c r="P20" s="44">
        <v>15</v>
      </c>
      <c r="Q20" s="44">
        <v>9</v>
      </c>
      <c r="R20" s="44">
        <v>5</v>
      </c>
      <c r="S20" s="44">
        <v>17.5</v>
      </c>
      <c r="T20" s="45">
        <v>17.5</v>
      </c>
      <c r="U20" s="44">
        <v>0.7</v>
      </c>
      <c r="V20" s="61">
        <v>0.6</v>
      </c>
      <c r="W20" s="61">
        <f t="shared" si="35"/>
        <v>6.767193821257815E-2</v>
      </c>
      <c r="X20" s="61">
        <f t="shared" si="38"/>
        <v>7.7368040491684748E-2</v>
      </c>
      <c r="Y20" s="44"/>
      <c r="Z20" s="44"/>
      <c r="AA20" s="44"/>
      <c r="AB20" s="44"/>
      <c r="AC20" s="44"/>
      <c r="AD20" s="44"/>
      <c r="AE20" s="44"/>
      <c r="AF20" s="44"/>
      <c r="AG20" s="44">
        <v>20</v>
      </c>
      <c r="AH20" s="44">
        <v>15</v>
      </c>
      <c r="AI20" s="44">
        <v>54</v>
      </c>
      <c r="AJ20" s="44">
        <v>55</v>
      </c>
      <c r="AK20" s="44"/>
      <c r="AL20" s="44"/>
      <c r="AM20" s="44">
        <v>82</v>
      </c>
      <c r="AN20" s="45">
        <v>61</v>
      </c>
      <c r="AO20" s="44">
        <v>11</v>
      </c>
      <c r="AP20" s="45">
        <v>10</v>
      </c>
    </row>
    <row r="21" spans="1:42" ht="30" x14ac:dyDescent="0.25">
      <c r="A21" s="40">
        <f t="shared" si="36"/>
        <v>10</v>
      </c>
      <c r="B21" s="179" t="s">
        <v>204</v>
      </c>
      <c r="C21" s="141">
        <f t="shared" si="37"/>
        <v>5634</v>
      </c>
      <c r="D21" s="141">
        <f t="shared" si="37"/>
        <v>5889</v>
      </c>
      <c r="E21" s="44">
        <v>5620</v>
      </c>
      <c r="F21" s="44">
        <v>5863</v>
      </c>
      <c r="G21" s="44">
        <v>70</v>
      </c>
      <c r="H21" s="44">
        <v>78</v>
      </c>
      <c r="I21" s="44"/>
      <c r="J21" s="44"/>
      <c r="K21" s="44">
        <v>369</v>
      </c>
      <c r="L21" s="44">
        <v>327</v>
      </c>
      <c r="M21" s="44">
        <v>329</v>
      </c>
      <c r="N21" s="44">
        <v>288</v>
      </c>
      <c r="O21" s="44">
        <v>40</v>
      </c>
      <c r="P21" s="44">
        <v>39</v>
      </c>
      <c r="Q21" s="44">
        <v>2</v>
      </c>
      <c r="R21" s="44">
        <v>1</v>
      </c>
      <c r="S21" s="44">
        <v>18.68</v>
      </c>
      <c r="T21" s="44">
        <v>19.43</v>
      </c>
      <c r="U21" s="44">
        <v>0.88</v>
      </c>
      <c r="V21" s="59">
        <v>0.75</v>
      </c>
      <c r="W21" s="61">
        <f t="shared" si="35"/>
        <v>6.5495207667731634E-2</v>
      </c>
      <c r="X21" s="61">
        <f t="shared" si="38"/>
        <v>5.5527254202750891E-2</v>
      </c>
      <c r="Y21" s="44"/>
      <c r="Z21" s="44"/>
      <c r="AA21" s="44"/>
      <c r="AB21" s="44"/>
      <c r="AC21" s="44"/>
      <c r="AD21" s="44"/>
      <c r="AE21" s="44"/>
      <c r="AF21" s="44"/>
      <c r="AG21" s="44">
        <v>14</v>
      </c>
      <c r="AH21" s="44">
        <v>26</v>
      </c>
      <c r="AI21" s="44">
        <v>1</v>
      </c>
      <c r="AJ21" s="44">
        <v>3</v>
      </c>
      <c r="AK21" s="44"/>
      <c r="AL21" s="44"/>
      <c r="AM21" s="44">
        <v>2</v>
      </c>
      <c r="AN21" s="44">
        <v>4</v>
      </c>
      <c r="AO21" s="156"/>
      <c r="AP21" s="156"/>
    </row>
    <row r="22" spans="1:42" ht="30" x14ac:dyDescent="0.25">
      <c r="A22" s="40">
        <f t="shared" si="36"/>
        <v>11</v>
      </c>
      <c r="B22" s="179" t="s">
        <v>205</v>
      </c>
      <c r="C22" s="240">
        <v>6762</v>
      </c>
      <c r="D22" s="240">
        <f>F22+Z22+AH22</f>
        <v>6132</v>
      </c>
      <c r="E22" s="243">
        <v>6759</v>
      </c>
      <c r="F22" s="243">
        <v>6132</v>
      </c>
      <c r="G22" s="243">
        <v>77</v>
      </c>
      <c r="H22" s="243">
        <v>68</v>
      </c>
      <c r="I22" s="243">
        <v>31</v>
      </c>
      <c r="J22" s="243">
        <v>2</v>
      </c>
      <c r="K22" s="243">
        <v>2135</v>
      </c>
      <c r="L22" s="45">
        <v>1689</v>
      </c>
      <c r="M22" s="243">
        <v>1824</v>
      </c>
      <c r="N22" s="243">
        <v>1506</v>
      </c>
      <c r="O22" s="243">
        <v>311</v>
      </c>
      <c r="P22" s="45">
        <v>183</v>
      </c>
      <c r="Q22" s="243">
        <v>5</v>
      </c>
      <c r="R22" s="243">
        <v>2</v>
      </c>
      <c r="S22" s="243">
        <v>15.37</v>
      </c>
      <c r="T22" s="243">
        <v>23.91</v>
      </c>
      <c r="U22" s="182">
        <v>4.7300000000000004</v>
      </c>
      <c r="V22" s="182">
        <v>3.83</v>
      </c>
      <c r="W22" s="61">
        <f t="shared" si="35"/>
        <v>0.31573498964803315</v>
      </c>
      <c r="X22" s="61">
        <v>0.2</v>
      </c>
      <c r="Y22" s="243"/>
      <c r="Z22" s="243"/>
      <c r="AA22" s="243"/>
      <c r="AB22" s="243"/>
      <c r="AC22" s="243"/>
      <c r="AD22" s="243"/>
      <c r="AE22" s="243"/>
      <c r="AF22" s="243"/>
      <c r="AG22" s="243">
        <v>3</v>
      </c>
      <c r="AH22" s="243"/>
      <c r="AI22" s="243">
        <v>95</v>
      </c>
      <c r="AJ22" s="243">
        <v>71</v>
      </c>
      <c r="AK22" s="243"/>
      <c r="AL22" s="243"/>
      <c r="AM22" s="243">
        <v>159</v>
      </c>
      <c r="AN22" s="243">
        <v>102</v>
      </c>
      <c r="AO22" s="243">
        <v>2</v>
      </c>
      <c r="AP22" s="45"/>
    </row>
    <row r="23" spans="1:42" ht="30" x14ac:dyDescent="0.25">
      <c r="A23" s="40">
        <f t="shared" si="36"/>
        <v>12</v>
      </c>
      <c r="B23" s="179" t="s">
        <v>206</v>
      </c>
      <c r="C23" s="275">
        <f>E23+Y23+AG23</f>
        <v>6287</v>
      </c>
      <c r="D23" s="275">
        <v>6052</v>
      </c>
      <c r="E23" s="44">
        <v>6231</v>
      </c>
      <c r="F23" s="44">
        <v>6020</v>
      </c>
      <c r="G23" s="44">
        <v>59</v>
      </c>
      <c r="H23" s="44">
        <v>64</v>
      </c>
      <c r="I23" s="44">
        <v>10</v>
      </c>
      <c r="J23" s="44">
        <v>10</v>
      </c>
      <c r="K23" s="44">
        <v>317</v>
      </c>
      <c r="L23" s="44">
        <v>380</v>
      </c>
      <c r="M23" s="44">
        <v>268</v>
      </c>
      <c r="N23" s="44">
        <v>351</v>
      </c>
      <c r="O23" s="44">
        <v>49</v>
      </c>
      <c r="P23" s="44">
        <v>29</v>
      </c>
      <c r="Q23" s="44">
        <v>5</v>
      </c>
      <c r="R23" s="44">
        <v>4</v>
      </c>
      <c r="S23" s="44">
        <v>19.899999999999999</v>
      </c>
      <c r="T23" s="44">
        <v>20</v>
      </c>
      <c r="U23" s="295" t="s">
        <v>274</v>
      </c>
      <c r="V23" s="295" t="s">
        <v>275</v>
      </c>
      <c r="W23" s="61">
        <f t="shared" si="35"/>
        <v>5.0421504692222043E-2</v>
      </c>
      <c r="X23" s="61">
        <f>L23/D23</f>
        <v>6.2789160608063443E-2</v>
      </c>
      <c r="Y23" s="44"/>
      <c r="Z23" s="44"/>
      <c r="AA23" s="44"/>
      <c r="AB23" s="44"/>
      <c r="AC23" s="44"/>
      <c r="AD23" s="44"/>
      <c r="AE23" s="44"/>
      <c r="AF23" s="44"/>
      <c r="AG23" s="44">
        <v>56</v>
      </c>
      <c r="AH23" s="44">
        <v>32</v>
      </c>
      <c r="AI23" s="44"/>
      <c r="AJ23" s="44"/>
      <c r="AK23" s="44"/>
      <c r="AL23" s="44"/>
      <c r="AM23" s="44">
        <v>56</v>
      </c>
      <c r="AN23" s="44">
        <v>91</v>
      </c>
      <c r="AO23" s="44"/>
      <c r="AP23" s="44"/>
    </row>
    <row r="24" spans="1:42" ht="30" x14ac:dyDescent="0.25">
      <c r="A24" s="40">
        <f t="shared" si="36"/>
        <v>13</v>
      </c>
      <c r="B24" s="179" t="s">
        <v>207</v>
      </c>
      <c r="C24" s="141">
        <v>2367</v>
      </c>
      <c r="D24" s="141">
        <v>2080</v>
      </c>
      <c r="E24" s="44">
        <v>2367</v>
      </c>
      <c r="F24" s="44">
        <v>2080</v>
      </c>
      <c r="G24" s="44">
        <v>16</v>
      </c>
      <c r="H24" s="44">
        <v>14</v>
      </c>
      <c r="I24" s="44">
        <v>8</v>
      </c>
      <c r="J24" s="44">
        <v>7</v>
      </c>
      <c r="K24" s="44"/>
      <c r="L24" s="44"/>
      <c r="M24" s="44"/>
      <c r="N24" s="44"/>
      <c r="O24" s="44"/>
      <c r="P24" s="44"/>
      <c r="Q24" s="44"/>
      <c r="R24" s="44"/>
      <c r="S24" s="44">
        <v>7</v>
      </c>
      <c r="T24" s="44">
        <v>6</v>
      </c>
      <c r="U24" s="44"/>
      <c r="V24" s="59"/>
      <c r="W24" s="61">
        <f t="shared" si="35"/>
        <v>0</v>
      </c>
      <c r="X24" s="61">
        <f>L24/D24</f>
        <v>0</v>
      </c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156"/>
    </row>
    <row r="25" spans="1:42" x14ac:dyDescent="0.25">
      <c r="A25" s="149"/>
      <c r="B25" s="148" t="s">
        <v>208</v>
      </c>
      <c r="C25" s="153">
        <f>SUM(C12:C24)</f>
        <v>159914</v>
      </c>
      <c r="D25" s="153">
        <f t="shared" ref="D25:AP25" si="39">SUM(D12:D24)</f>
        <v>165900</v>
      </c>
      <c r="E25" s="153">
        <f t="shared" si="39"/>
        <v>159033</v>
      </c>
      <c r="F25" s="153">
        <f t="shared" si="39"/>
        <v>164792</v>
      </c>
      <c r="G25" s="153">
        <f t="shared" si="39"/>
        <v>1681</v>
      </c>
      <c r="H25" s="153">
        <f t="shared" si="39"/>
        <v>2040</v>
      </c>
      <c r="I25" s="153">
        <f t="shared" si="39"/>
        <v>327</v>
      </c>
      <c r="J25" s="153">
        <f t="shared" si="39"/>
        <v>338</v>
      </c>
      <c r="K25" s="153">
        <f t="shared" si="39"/>
        <v>20403</v>
      </c>
      <c r="L25" s="153">
        <f t="shared" si="39"/>
        <v>20195</v>
      </c>
      <c r="M25" s="153">
        <f t="shared" si="39"/>
        <v>16023</v>
      </c>
      <c r="N25" s="153">
        <f t="shared" si="39"/>
        <v>15180</v>
      </c>
      <c r="O25" s="153">
        <f t="shared" si="39"/>
        <v>2341</v>
      </c>
      <c r="P25" s="153">
        <f t="shared" si="39"/>
        <v>2377</v>
      </c>
      <c r="Q25" s="153">
        <f t="shared" si="39"/>
        <v>131</v>
      </c>
      <c r="R25" s="153">
        <f t="shared" si="39"/>
        <v>135</v>
      </c>
      <c r="S25" s="153">
        <f>AVERAGE(S12:S24)</f>
        <v>19.219230769230769</v>
      </c>
      <c r="T25" s="153">
        <f t="shared" ref="T25:V25" si="40">AVERAGE(T12:T24)</f>
        <v>20.478333333333335</v>
      </c>
      <c r="U25" s="153">
        <f t="shared" si="40"/>
        <v>2.3845454545454543</v>
      </c>
      <c r="V25" s="153">
        <f t="shared" si="40"/>
        <v>2.2170000000000001</v>
      </c>
      <c r="W25" s="305">
        <f t="shared" si="35"/>
        <v>0.12758732818890153</v>
      </c>
      <c r="X25" s="306">
        <f t="shared" si="39"/>
        <v>1.3631348064776636</v>
      </c>
      <c r="Y25" s="153">
        <f t="shared" si="39"/>
        <v>0</v>
      </c>
      <c r="Z25" s="153">
        <f t="shared" si="39"/>
        <v>0</v>
      </c>
      <c r="AA25" s="153">
        <f t="shared" si="39"/>
        <v>0</v>
      </c>
      <c r="AB25" s="153">
        <f t="shared" si="39"/>
        <v>0</v>
      </c>
      <c r="AC25" s="153">
        <f t="shared" si="39"/>
        <v>0</v>
      </c>
      <c r="AD25" s="153">
        <f t="shared" si="39"/>
        <v>0</v>
      </c>
      <c r="AE25" s="153">
        <f t="shared" si="39"/>
        <v>0</v>
      </c>
      <c r="AF25" s="153">
        <f t="shared" si="39"/>
        <v>0</v>
      </c>
      <c r="AG25" s="153">
        <f t="shared" si="39"/>
        <v>881</v>
      </c>
      <c r="AH25" s="153">
        <f t="shared" si="39"/>
        <v>1108</v>
      </c>
      <c r="AI25" s="153">
        <f t="shared" si="39"/>
        <v>4386</v>
      </c>
      <c r="AJ25" s="153">
        <f t="shared" si="39"/>
        <v>4857</v>
      </c>
      <c r="AK25" s="153">
        <f t="shared" si="39"/>
        <v>1</v>
      </c>
      <c r="AL25" s="153">
        <f t="shared" si="39"/>
        <v>1</v>
      </c>
      <c r="AM25" s="153">
        <f t="shared" si="39"/>
        <v>2668</v>
      </c>
      <c r="AN25" s="153">
        <f t="shared" si="39"/>
        <v>3222</v>
      </c>
      <c r="AO25" s="153">
        <f t="shared" si="39"/>
        <v>266</v>
      </c>
      <c r="AP25" s="153">
        <f t="shared" si="39"/>
        <v>296</v>
      </c>
    </row>
    <row r="26" spans="1:42" x14ac:dyDescent="0.25">
      <c r="A26" s="40">
        <v>14</v>
      </c>
      <c r="B26" s="178" t="s">
        <v>209</v>
      </c>
      <c r="C26" s="286">
        <v>169</v>
      </c>
      <c r="D26" s="286">
        <v>180</v>
      </c>
      <c r="E26" s="270">
        <v>169</v>
      </c>
      <c r="F26" s="270">
        <v>180</v>
      </c>
      <c r="G26" s="270">
        <v>46</v>
      </c>
      <c r="H26" s="270">
        <v>3</v>
      </c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61">
        <f t="shared" si="35"/>
        <v>0</v>
      </c>
      <c r="X26" s="61">
        <f t="shared" ref="X26:X41" si="41">L26/D26</f>
        <v>0</v>
      </c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</row>
    <row r="27" spans="1:42" x14ac:dyDescent="0.25">
      <c r="A27" s="40">
        <f>A26+1</f>
        <v>15</v>
      </c>
      <c r="B27" s="179" t="s">
        <v>210</v>
      </c>
      <c r="C27" s="141">
        <f t="shared" ref="C27:D42" si="42">E27+Y27+AG27</f>
        <v>2002</v>
      </c>
      <c r="D27" s="141">
        <f t="shared" si="42"/>
        <v>2267</v>
      </c>
      <c r="E27" s="44">
        <v>2002</v>
      </c>
      <c r="F27" s="44">
        <v>2267</v>
      </c>
      <c r="G27" s="44">
        <v>33</v>
      </c>
      <c r="H27" s="44">
        <v>38</v>
      </c>
      <c r="I27" s="44"/>
      <c r="J27" s="44"/>
      <c r="K27" s="44">
        <v>25</v>
      </c>
      <c r="L27" s="44">
        <v>30</v>
      </c>
      <c r="M27" s="44">
        <v>15</v>
      </c>
      <c r="N27" s="44">
        <v>22</v>
      </c>
      <c r="O27" s="44">
        <v>10</v>
      </c>
      <c r="P27" s="44">
        <v>8</v>
      </c>
      <c r="Q27" s="44">
        <v>2</v>
      </c>
      <c r="R27" s="44">
        <v>0</v>
      </c>
      <c r="S27" s="44">
        <v>9.4</v>
      </c>
      <c r="T27" s="44">
        <v>9.4</v>
      </c>
      <c r="U27" s="44">
        <v>0.06</v>
      </c>
      <c r="V27" s="59">
        <v>0.08</v>
      </c>
      <c r="W27" s="61">
        <f t="shared" si="35"/>
        <v>1.2487512487512488E-2</v>
      </c>
      <c r="X27" s="61">
        <f t="shared" si="41"/>
        <v>1.3233348037053375E-2</v>
      </c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</row>
    <row r="28" spans="1:42" x14ac:dyDescent="0.25">
      <c r="A28" s="40">
        <f t="shared" ref="A28:A58" si="43">A27+1</f>
        <v>16</v>
      </c>
      <c r="B28" s="178" t="s">
        <v>211</v>
      </c>
      <c r="C28" s="141">
        <f t="shared" si="42"/>
        <v>5322</v>
      </c>
      <c r="D28" s="141">
        <f t="shared" si="42"/>
        <v>5882</v>
      </c>
      <c r="E28" s="44">
        <v>5322</v>
      </c>
      <c r="F28" s="44">
        <v>5877</v>
      </c>
      <c r="G28" s="44">
        <v>95</v>
      </c>
      <c r="H28" s="44">
        <v>107</v>
      </c>
      <c r="I28" s="44">
        <v>31</v>
      </c>
      <c r="J28" s="44">
        <v>27</v>
      </c>
      <c r="K28" s="44">
        <v>173</v>
      </c>
      <c r="L28" s="44">
        <v>368</v>
      </c>
      <c r="M28" s="44">
        <v>102</v>
      </c>
      <c r="N28" s="44">
        <v>204</v>
      </c>
      <c r="O28" s="44">
        <v>71</v>
      </c>
      <c r="P28" s="44">
        <v>164</v>
      </c>
      <c r="Q28" s="44">
        <v>8</v>
      </c>
      <c r="R28" s="44">
        <v>13</v>
      </c>
      <c r="S28" s="44">
        <v>16</v>
      </c>
      <c r="T28" s="44">
        <v>18.899999999999999</v>
      </c>
      <c r="U28" s="44">
        <v>0.51</v>
      </c>
      <c r="V28" s="59">
        <v>1.75</v>
      </c>
      <c r="W28" s="61">
        <f t="shared" si="35"/>
        <v>3.2506576475009395E-2</v>
      </c>
      <c r="X28" s="61">
        <f t="shared" si="41"/>
        <v>6.2563753825229509E-2</v>
      </c>
      <c r="Y28" s="44"/>
      <c r="Z28" s="44"/>
      <c r="AA28" s="44"/>
      <c r="AB28" s="44"/>
      <c r="AC28" s="44"/>
      <c r="AD28" s="44"/>
      <c r="AE28" s="44"/>
      <c r="AF28" s="44"/>
      <c r="AG28" s="44"/>
      <c r="AH28" s="44">
        <v>5</v>
      </c>
      <c r="AI28" s="44"/>
      <c r="AJ28" s="44">
        <v>9</v>
      </c>
      <c r="AK28" s="44"/>
      <c r="AL28" s="44"/>
      <c r="AM28" s="44"/>
      <c r="AN28" s="44"/>
      <c r="AO28" s="44"/>
      <c r="AP28" s="156"/>
    </row>
    <row r="29" spans="1:42" x14ac:dyDescent="0.25">
      <c r="A29" s="40">
        <f t="shared" si="43"/>
        <v>17</v>
      </c>
      <c r="B29" s="178" t="s">
        <v>212</v>
      </c>
      <c r="C29" s="302">
        <f t="shared" si="42"/>
        <v>4270</v>
      </c>
      <c r="D29" s="302">
        <f t="shared" si="42"/>
        <v>4258</v>
      </c>
      <c r="E29" s="44">
        <v>4262</v>
      </c>
      <c r="F29" s="44">
        <v>4229</v>
      </c>
      <c r="G29" s="44">
        <v>51</v>
      </c>
      <c r="H29" s="44">
        <v>54</v>
      </c>
      <c r="I29" s="44">
        <v>10</v>
      </c>
      <c r="J29" s="44">
        <v>14</v>
      </c>
      <c r="K29" s="44">
        <v>134</v>
      </c>
      <c r="L29" s="44">
        <v>170</v>
      </c>
      <c r="M29" s="44">
        <v>120</v>
      </c>
      <c r="N29" s="44">
        <v>106</v>
      </c>
      <c r="O29" s="44">
        <v>14</v>
      </c>
      <c r="P29" s="44">
        <v>64</v>
      </c>
      <c r="Q29" s="44">
        <v>5</v>
      </c>
      <c r="R29" s="44">
        <v>2</v>
      </c>
      <c r="S29" s="44">
        <v>13</v>
      </c>
      <c r="T29" s="44">
        <v>14</v>
      </c>
      <c r="U29" s="59">
        <v>0.6</v>
      </c>
      <c r="V29" s="59">
        <v>0.76</v>
      </c>
      <c r="W29" s="61">
        <f t="shared" ref="W29:X56" si="44">K29/C29</f>
        <v>3.1381733021077281E-2</v>
      </c>
      <c r="X29" s="61">
        <f t="shared" si="41"/>
        <v>3.992484734617191E-2</v>
      </c>
      <c r="Y29" s="44">
        <v>8</v>
      </c>
      <c r="Z29" s="44">
        <v>17</v>
      </c>
      <c r="AA29" s="44"/>
      <c r="AB29" s="44"/>
      <c r="AC29" s="44"/>
      <c r="AD29" s="44"/>
      <c r="AE29" s="44">
        <v>0.09</v>
      </c>
      <c r="AF29" s="44">
        <v>0.08</v>
      </c>
      <c r="AG29" s="44"/>
      <c r="AH29" s="44">
        <v>12</v>
      </c>
      <c r="AI29" s="44"/>
      <c r="AJ29" s="44"/>
      <c r="AK29" s="44"/>
      <c r="AL29" s="44"/>
      <c r="AM29" s="44"/>
      <c r="AN29" s="44"/>
      <c r="AO29" s="44"/>
      <c r="AP29" s="44"/>
    </row>
    <row r="30" spans="1:42" x14ac:dyDescent="0.25">
      <c r="A30" s="40">
        <f t="shared" si="43"/>
        <v>18</v>
      </c>
      <c r="B30" s="178" t="s">
        <v>213</v>
      </c>
      <c r="C30" s="302">
        <f t="shared" si="42"/>
        <v>2917</v>
      </c>
      <c r="D30" s="302">
        <f t="shared" si="42"/>
        <v>3162</v>
      </c>
      <c r="E30" s="44">
        <v>2892</v>
      </c>
      <c r="F30" s="44">
        <v>3151</v>
      </c>
      <c r="G30" s="44">
        <v>39</v>
      </c>
      <c r="H30" s="44">
        <v>50</v>
      </c>
      <c r="I30" s="44">
        <v>11</v>
      </c>
      <c r="J30" s="44">
        <v>17</v>
      </c>
      <c r="K30" s="44">
        <v>103</v>
      </c>
      <c r="L30" s="44">
        <v>148</v>
      </c>
      <c r="M30" s="44">
        <v>70</v>
      </c>
      <c r="N30" s="44">
        <v>117</v>
      </c>
      <c r="O30" s="44">
        <v>33</v>
      </c>
      <c r="P30" s="44">
        <v>31</v>
      </c>
      <c r="Q30" s="44"/>
      <c r="R30" s="44"/>
      <c r="S30" s="44">
        <v>14.5</v>
      </c>
      <c r="T30" s="44">
        <v>15.73</v>
      </c>
      <c r="U30" s="44">
        <v>1.67</v>
      </c>
      <c r="V30" s="59">
        <v>1.52</v>
      </c>
      <c r="W30" s="61">
        <f t="shared" si="44"/>
        <v>3.5310250257113471E-2</v>
      </c>
      <c r="X30" s="61">
        <f t="shared" si="41"/>
        <v>4.6805819101834283E-2</v>
      </c>
      <c r="Y30" s="44">
        <v>3</v>
      </c>
      <c r="Z30" s="44"/>
      <c r="AA30" s="44"/>
      <c r="AB30" s="44"/>
      <c r="AC30" s="44"/>
      <c r="AD30" s="44"/>
      <c r="AE30" s="44"/>
      <c r="AF30" s="44"/>
      <c r="AG30" s="44">
        <v>22</v>
      </c>
      <c r="AH30" s="44">
        <v>11</v>
      </c>
      <c r="AI30" s="44"/>
      <c r="AJ30" s="44"/>
      <c r="AK30" s="44"/>
      <c r="AL30" s="44"/>
      <c r="AM30" s="44"/>
      <c r="AN30" s="44"/>
      <c r="AO30" s="156"/>
      <c r="AP30" s="156"/>
    </row>
    <row r="31" spans="1:42" x14ac:dyDescent="0.25">
      <c r="A31" s="40">
        <f t="shared" si="43"/>
        <v>19</v>
      </c>
      <c r="B31" s="178" t="s">
        <v>214</v>
      </c>
      <c r="C31" s="302">
        <f t="shared" si="42"/>
        <v>3689</v>
      </c>
      <c r="D31" s="302">
        <f t="shared" si="42"/>
        <v>3855</v>
      </c>
      <c r="E31" s="44">
        <v>3654</v>
      </c>
      <c r="F31" s="44">
        <v>3834</v>
      </c>
      <c r="G31" s="44">
        <v>23</v>
      </c>
      <c r="H31" s="44">
        <v>26</v>
      </c>
      <c r="I31" s="44">
        <v>2</v>
      </c>
      <c r="J31" s="44"/>
      <c r="K31" s="44">
        <v>76</v>
      </c>
      <c r="L31" s="44">
        <v>119</v>
      </c>
      <c r="M31" s="44">
        <v>55</v>
      </c>
      <c r="N31" s="44">
        <v>96</v>
      </c>
      <c r="O31" s="44">
        <v>21</v>
      </c>
      <c r="P31" s="44">
        <v>23</v>
      </c>
      <c r="Q31" s="44">
        <v>8</v>
      </c>
      <c r="R31" s="44">
        <v>6</v>
      </c>
      <c r="S31" s="44">
        <v>14.5</v>
      </c>
      <c r="T31" s="44">
        <v>13.8</v>
      </c>
      <c r="U31" s="44">
        <v>2.6</v>
      </c>
      <c r="V31" s="59">
        <v>1.9</v>
      </c>
      <c r="W31" s="61">
        <f t="shared" si="44"/>
        <v>2.0601789102737869E-2</v>
      </c>
      <c r="X31" s="61">
        <f t="shared" si="41"/>
        <v>3.0869001297016863E-2</v>
      </c>
      <c r="Y31" s="44">
        <v>12</v>
      </c>
      <c r="Z31" s="44">
        <v>8</v>
      </c>
      <c r="AA31" s="44"/>
      <c r="AB31" s="44"/>
      <c r="AC31" s="44"/>
      <c r="AD31" s="44"/>
      <c r="AE31" s="44">
        <v>0.2</v>
      </c>
      <c r="AF31" s="44">
        <v>0.1</v>
      </c>
      <c r="AG31" s="44">
        <v>23</v>
      </c>
      <c r="AH31" s="44">
        <v>13</v>
      </c>
      <c r="AI31" s="44"/>
      <c r="AJ31" s="44"/>
      <c r="AK31" s="44"/>
      <c r="AL31" s="44"/>
      <c r="AM31" s="44"/>
      <c r="AN31" s="44">
        <v>5</v>
      </c>
      <c r="AO31" s="44"/>
      <c r="AP31" s="44"/>
    </row>
    <row r="32" spans="1:42" x14ac:dyDescent="0.25">
      <c r="A32" s="40">
        <f t="shared" si="43"/>
        <v>20</v>
      </c>
      <c r="B32" s="178" t="s">
        <v>215</v>
      </c>
      <c r="C32" s="302">
        <f t="shared" si="42"/>
        <v>2152</v>
      </c>
      <c r="D32" s="302">
        <f t="shared" si="42"/>
        <v>2957</v>
      </c>
      <c r="E32" s="44">
        <v>2152</v>
      </c>
      <c r="F32" s="44">
        <v>2957</v>
      </c>
      <c r="G32" s="44">
        <v>11</v>
      </c>
      <c r="H32" s="44">
        <v>26</v>
      </c>
      <c r="I32" s="44">
        <v>8</v>
      </c>
      <c r="J32" s="44">
        <v>15</v>
      </c>
      <c r="K32" s="44"/>
      <c r="L32" s="44"/>
      <c r="M32" s="44"/>
      <c r="N32" s="44"/>
      <c r="O32" s="44"/>
      <c r="P32" s="44"/>
      <c r="Q32" s="44"/>
      <c r="R32" s="44">
        <v>2</v>
      </c>
      <c r="S32" s="44"/>
      <c r="T32" s="156"/>
      <c r="U32" s="156"/>
      <c r="V32" s="156"/>
      <c r="W32" s="61">
        <f t="shared" si="44"/>
        <v>0</v>
      </c>
      <c r="X32" s="61">
        <f t="shared" si="41"/>
        <v>0</v>
      </c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</row>
    <row r="33" spans="1:42" x14ac:dyDescent="0.25">
      <c r="A33" s="40">
        <f t="shared" si="43"/>
        <v>21</v>
      </c>
      <c r="B33" s="178" t="s">
        <v>216</v>
      </c>
      <c r="C33" s="302">
        <f t="shared" si="42"/>
        <v>10587</v>
      </c>
      <c r="D33" s="302">
        <f t="shared" si="42"/>
        <v>7581</v>
      </c>
      <c r="E33" s="44">
        <v>10582</v>
      </c>
      <c r="F33" s="44">
        <v>7577</v>
      </c>
      <c r="G33" s="44">
        <v>65</v>
      </c>
      <c r="H33" s="44">
        <v>68</v>
      </c>
      <c r="I33" s="44">
        <v>4</v>
      </c>
      <c r="J33" s="44">
        <v>4</v>
      </c>
      <c r="K33" s="44">
        <v>950</v>
      </c>
      <c r="L33" s="44">
        <v>994</v>
      </c>
      <c r="M33" s="44">
        <v>896</v>
      </c>
      <c r="N33" s="44">
        <v>896</v>
      </c>
      <c r="O33" s="44">
        <v>54</v>
      </c>
      <c r="P33" s="44">
        <v>98</v>
      </c>
      <c r="Q33" s="44"/>
      <c r="R33" s="44"/>
      <c r="S33" s="44">
        <v>17.2</v>
      </c>
      <c r="T33" s="44">
        <v>11.14</v>
      </c>
      <c r="U33" s="59">
        <v>2.44</v>
      </c>
      <c r="V33" s="59">
        <v>4.32</v>
      </c>
      <c r="W33" s="61">
        <f t="shared" si="44"/>
        <v>8.973269103617644E-2</v>
      </c>
      <c r="X33" s="61">
        <f t="shared" si="41"/>
        <v>0.13111726685133887</v>
      </c>
      <c r="Y33" s="44"/>
      <c r="Z33" s="44"/>
      <c r="AA33" s="44"/>
      <c r="AB33" s="44"/>
      <c r="AC33" s="44"/>
      <c r="AD33" s="44"/>
      <c r="AE33" s="44"/>
      <c r="AF33" s="44"/>
      <c r="AG33" s="44">
        <v>5</v>
      </c>
      <c r="AH33" s="44">
        <v>4</v>
      </c>
      <c r="AI33" s="44"/>
      <c r="AJ33" s="44"/>
      <c r="AK33" s="44"/>
      <c r="AL33" s="44"/>
      <c r="AM33" s="44"/>
      <c r="AN33" s="44"/>
      <c r="AO33" s="44"/>
      <c r="AP33" s="156"/>
    </row>
    <row r="34" spans="1:42" x14ac:dyDescent="0.25">
      <c r="A34" s="40">
        <f t="shared" si="43"/>
        <v>22</v>
      </c>
      <c r="B34" s="178" t="s">
        <v>217</v>
      </c>
      <c r="C34" s="302">
        <f t="shared" si="42"/>
        <v>2337</v>
      </c>
      <c r="D34" s="302">
        <f t="shared" si="42"/>
        <v>1677</v>
      </c>
      <c r="E34" s="44">
        <v>2337</v>
      </c>
      <c r="F34" s="44">
        <v>1677</v>
      </c>
      <c r="G34" s="44">
        <v>26</v>
      </c>
      <c r="H34" s="44">
        <v>29</v>
      </c>
      <c r="I34" s="44">
        <v>17</v>
      </c>
      <c r="J34" s="44">
        <v>12</v>
      </c>
      <c r="K34" s="44">
        <v>189</v>
      </c>
      <c r="L34" s="44">
        <v>141</v>
      </c>
      <c r="M34" s="44">
        <v>180</v>
      </c>
      <c r="N34" s="44">
        <v>127</v>
      </c>
      <c r="O34" s="44">
        <v>9</v>
      </c>
      <c r="P34" s="44">
        <v>14</v>
      </c>
      <c r="Q34" s="44"/>
      <c r="R34" s="44"/>
      <c r="S34" s="44">
        <v>7.1</v>
      </c>
      <c r="T34" s="44">
        <v>6.8</v>
      </c>
      <c r="U34" s="44">
        <v>1.03</v>
      </c>
      <c r="V34" s="59">
        <v>0.52</v>
      </c>
      <c r="W34" s="61">
        <f t="shared" si="44"/>
        <v>8.0872913992297818E-2</v>
      </c>
      <c r="X34" s="61">
        <f t="shared" si="41"/>
        <v>8.4078711985688726E-2</v>
      </c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156"/>
      <c r="AN34" s="156"/>
      <c r="AO34" s="156"/>
      <c r="AP34" s="156"/>
    </row>
    <row r="35" spans="1:42" x14ac:dyDescent="0.25">
      <c r="A35" s="40">
        <f t="shared" si="43"/>
        <v>23</v>
      </c>
      <c r="B35" s="178" t="s">
        <v>218</v>
      </c>
      <c r="C35" s="302">
        <f t="shared" si="42"/>
        <v>6862</v>
      </c>
      <c r="D35" s="302">
        <f t="shared" si="42"/>
        <v>5883</v>
      </c>
      <c r="E35" s="44">
        <v>6860</v>
      </c>
      <c r="F35" s="44">
        <v>5883</v>
      </c>
      <c r="G35" s="44">
        <v>59</v>
      </c>
      <c r="H35" s="44">
        <v>56</v>
      </c>
      <c r="I35" s="44">
        <v>47</v>
      </c>
      <c r="J35" s="44">
        <v>44</v>
      </c>
      <c r="K35" s="44">
        <v>374</v>
      </c>
      <c r="L35" s="44">
        <v>307</v>
      </c>
      <c r="M35" s="44">
        <v>121</v>
      </c>
      <c r="N35" s="44">
        <v>94</v>
      </c>
      <c r="O35" s="44">
        <v>16</v>
      </c>
      <c r="P35" s="44">
        <v>39</v>
      </c>
      <c r="Q35" s="44">
        <v>6</v>
      </c>
      <c r="R35" s="44">
        <v>6</v>
      </c>
      <c r="S35" s="44">
        <v>20</v>
      </c>
      <c r="T35" s="44">
        <v>17</v>
      </c>
      <c r="U35" s="44">
        <v>1.1000000000000001</v>
      </c>
      <c r="V35" s="59">
        <v>0.8</v>
      </c>
      <c r="W35" s="61">
        <f t="shared" si="44"/>
        <v>5.4503060332264645E-2</v>
      </c>
      <c r="X35" s="61">
        <f t="shared" si="41"/>
        <v>5.2184259731429546E-2</v>
      </c>
      <c r="Y35" s="44"/>
      <c r="Z35" s="44"/>
      <c r="AA35" s="44"/>
      <c r="AB35" s="44"/>
      <c r="AC35" s="44"/>
      <c r="AD35" s="44"/>
      <c r="AE35" s="44"/>
      <c r="AF35" s="44"/>
      <c r="AG35" s="44">
        <v>2</v>
      </c>
      <c r="AH35" s="44"/>
      <c r="AI35" s="44">
        <v>1</v>
      </c>
      <c r="AJ35" s="44"/>
      <c r="AK35" s="44"/>
      <c r="AL35" s="44"/>
      <c r="AM35" s="44">
        <v>1</v>
      </c>
      <c r="AN35" s="156"/>
      <c r="AO35" s="156"/>
      <c r="AP35" s="156"/>
    </row>
    <row r="36" spans="1:42" x14ac:dyDescent="0.25">
      <c r="A36" s="40">
        <f t="shared" si="43"/>
        <v>24</v>
      </c>
      <c r="B36" s="179" t="s">
        <v>219</v>
      </c>
      <c r="C36" s="302">
        <f t="shared" si="42"/>
        <v>1160</v>
      </c>
      <c r="D36" s="302">
        <f t="shared" si="42"/>
        <v>1319</v>
      </c>
      <c r="E36" s="44">
        <v>1160</v>
      </c>
      <c r="F36" s="44">
        <v>1319</v>
      </c>
      <c r="G36" s="44">
        <v>11</v>
      </c>
      <c r="H36" s="44">
        <v>14</v>
      </c>
      <c r="I36" s="44">
        <v>5</v>
      </c>
      <c r="J36" s="44">
        <v>6</v>
      </c>
      <c r="K36" s="44">
        <v>8</v>
      </c>
      <c r="L36" s="44">
        <v>9</v>
      </c>
      <c r="M36" s="44">
        <v>8</v>
      </c>
      <c r="N36" s="44">
        <v>9</v>
      </c>
      <c r="O36" s="44"/>
      <c r="P36" s="44"/>
      <c r="Q36" s="44">
        <v>7</v>
      </c>
      <c r="R36" s="44">
        <v>6</v>
      </c>
      <c r="S36" s="44">
        <v>8</v>
      </c>
      <c r="T36" s="44">
        <v>8.4</v>
      </c>
      <c r="U36" s="44">
        <v>0.04</v>
      </c>
      <c r="V36" s="59">
        <v>0.04</v>
      </c>
      <c r="W36" s="61">
        <f t="shared" si="44"/>
        <v>6.8965517241379309E-3</v>
      </c>
      <c r="X36" s="61">
        <f t="shared" si="41"/>
        <v>6.8233510235026539E-3</v>
      </c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</row>
    <row r="37" spans="1:42" x14ac:dyDescent="0.25">
      <c r="A37" s="40">
        <f t="shared" si="43"/>
        <v>25</v>
      </c>
      <c r="B37" s="178" t="s">
        <v>220</v>
      </c>
      <c r="C37" s="302">
        <f t="shared" si="42"/>
        <v>784</v>
      </c>
      <c r="D37" s="302">
        <f t="shared" si="42"/>
        <v>885</v>
      </c>
      <c r="E37" s="44">
        <v>784</v>
      </c>
      <c r="F37" s="44">
        <v>885</v>
      </c>
      <c r="G37" s="44">
        <v>17</v>
      </c>
      <c r="H37" s="44">
        <v>49</v>
      </c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59"/>
      <c r="W37" s="61">
        <f t="shared" si="44"/>
        <v>0</v>
      </c>
      <c r="X37" s="61">
        <f t="shared" si="41"/>
        <v>0</v>
      </c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</row>
    <row r="38" spans="1:42" x14ac:dyDescent="0.25">
      <c r="A38" s="40">
        <f t="shared" si="43"/>
        <v>26</v>
      </c>
      <c r="B38" s="178" t="s">
        <v>221</v>
      </c>
      <c r="C38" s="302">
        <f t="shared" ca="1" si="42"/>
        <v>825</v>
      </c>
      <c r="D38" s="302">
        <f t="shared" ca="1" si="42"/>
        <v>1240</v>
      </c>
      <c r="E38" s="44">
        <f t="shared" ref="E38:F38" ca="1" si="45">C38</f>
        <v>825</v>
      </c>
      <c r="F38" s="44">
        <f t="shared" ca="1" si="45"/>
        <v>1240</v>
      </c>
      <c r="G38" s="44">
        <v>3</v>
      </c>
      <c r="H38" s="44">
        <v>16</v>
      </c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>
        <v>0.25</v>
      </c>
      <c r="T38" s="44">
        <v>0.25</v>
      </c>
      <c r="U38" s="44"/>
      <c r="V38" s="59"/>
      <c r="W38" s="61">
        <f t="shared" ca="1" si="44"/>
        <v>0</v>
      </c>
      <c r="X38" s="61">
        <f t="shared" ca="1" si="41"/>
        <v>0</v>
      </c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156"/>
      <c r="AP38" s="156"/>
    </row>
    <row r="39" spans="1:42" ht="30" x14ac:dyDescent="0.25">
      <c r="A39" s="40">
        <f t="shared" si="43"/>
        <v>27</v>
      </c>
      <c r="B39" s="179" t="s">
        <v>222</v>
      </c>
      <c r="C39" s="302">
        <f t="shared" si="42"/>
        <v>1710</v>
      </c>
      <c r="D39" s="302">
        <f t="shared" si="42"/>
        <v>1765</v>
      </c>
      <c r="E39" s="44">
        <v>1710</v>
      </c>
      <c r="F39" s="44">
        <v>1765</v>
      </c>
      <c r="G39" s="44">
        <v>3</v>
      </c>
      <c r="H39" s="44">
        <v>11</v>
      </c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>
        <v>1.3</v>
      </c>
      <c r="T39" s="44">
        <v>1.4</v>
      </c>
      <c r="U39" s="44"/>
      <c r="V39" s="59"/>
      <c r="W39" s="61">
        <f t="shared" si="44"/>
        <v>0</v>
      </c>
      <c r="X39" s="61">
        <f t="shared" si="41"/>
        <v>0</v>
      </c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</row>
    <row r="40" spans="1:42" x14ac:dyDescent="0.25">
      <c r="A40" s="40">
        <f t="shared" si="43"/>
        <v>28</v>
      </c>
      <c r="B40" s="178" t="s">
        <v>223</v>
      </c>
      <c r="C40" s="302">
        <f t="shared" si="42"/>
        <v>0</v>
      </c>
      <c r="D40" s="302">
        <f t="shared" si="42"/>
        <v>0</v>
      </c>
      <c r="E40" s="14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61"/>
      <c r="X40" s="61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</row>
    <row r="41" spans="1:42" x14ac:dyDescent="0.25">
      <c r="A41" s="40">
        <f t="shared" si="43"/>
        <v>29</v>
      </c>
      <c r="B41" s="178" t="s">
        <v>224</v>
      </c>
      <c r="C41" s="302">
        <f t="shared" si="42"/>
        <v>162</v>
      </c>
      <c r="D41" s="302">
        <f t="shared" si="42"/>
        <v>177</v>
      </c>
      <c r="E41" s="44">
        <v>162</v>
      </c>
      <c r="F41" s="44">
        <v>177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>
        <v>3.14</v>
      </c>
      <c r="T41" s="44">
        <v>5.45</v>
      </c>
      <c r="U41" s="156"/>
      <c r="V41" s="156"/>
      <c r="W41" s="61">
        <f t="shared" si="44"/>
        <v>0</v>
      </c>
      <c r="X41" s="61">
        <f t="shared" si="41"/>
        <v>0</v>
      </c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</row>
    <row r="42" spans="1:42" x14ac:dyDescent="0.25">
      <c r="A42" s="40">
        <f t="shared" si="43"/>
        <v>30</v>
      </c>
      <c r="B42" s="178" t="s">
        <v>225</v>
      </c>
      <c r="C42" s="302">
        <f t="shared" si="42"/>
        <v>0</v>
      </c>
      <c r="D42" s="302">
        <f t="shared" si="42"/>
        <v>0</v>
      </c>
      <c r="E42" s="14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61"/>
      <c r="X42" s="61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</row>
    <row r="43" spans="1:42" x14ac:dyDescent="0.25">
      <c r="A43" s="40">
        <f t="shared" si="43"/>
        <v>31</v>
      </c>
      <c r="B43" s="178" t="s">
        <v>226</v>
      </c>
      <c r="C43" s="302">
        <f t="shared" ref="C43:D58" si="46">E43+Y43+AG43</f>
        <v>0</v>
      </c>
      <c r="D43" s="302">
        <f t="shared" si="46"/>
        <v>0</v>
      </c>
      <c r="E43" s="14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61"/>
      <c r="X43" s="61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</row>
    <row r="44" spans="1:42" ht="30" x14ac:dyDescent="0.25">
      <c r="A44" s="40">
        <f t="shared" si="43"/>
        <v>32</v>
      </c>
      <c r="B44" s="179" t="s">
        <v>227</v>
      </c>
      <c r="C44" s="302">
        <f t="shared" si="46"/>
        <v>0</v>
      </c>
      <c r="D44" s="302">
        <f t="shared" si="46"/>
        <v>0</v>
      </c>
      <c r="E44" s="14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61"/>
      <c r="X44" s="61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</row>
    <row r="45" spans="1:42" ht="30" x14ac:dyDescent="0.25">
      <c r="A45" s="40">
        <f t="shared" si="43"/>
        <v>33</v>
      </c>
      <c r="B45" s="179" t="s">
        <v>228</v>
      </c>
      <c r="C45" s="302">
        <f t="shared" si="46"/>
        <v>21</v>
      </c>
      <c r="D45" s="302">
        <f t="shared" si="46"/>
        <v>17</v>
      </c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59"/>
      <c r="W45" s="61">
        <f t="shared" si="44"/>
        <v>0</v>
      </c>
      <c r="X45" s="61">
        <f t="shared" si="44"/>
        <v>0</v>
      </c>
      <c r="Y45" s="44">
        <v>21</v>
      </c>
      <c r="Z45" s="44">
        <v>17</v>
      </c>
      <c r="AA45" s="44"/>
      <c r="AB45" s="44"/>
      <c r="AC45" s="44"/>
      <c r="AD45" s="44"/>
      <c r="AE45" s="44">
        <v>0.5</v>
      </c>
      <c r="AF45" s="44">
        <v>0.5</v>
      </c>
      <c r="AG45" s="44"/>
      <c r="AH45" s="156"/>
      <c r="AI45" s="156"/>
      <c r="AJ45" s="156"/>
      <c r="AK45" s="156"/>
      <c r="AL45" s="156"/>
      <c r="AM45" s="156"/>
      <c r="AN45" s="156"/>
      <c r="AO45" s="156"/>
      <c r="AP45" s="156"/>
    </row>
    <row r="46" spans="1:42" x14ac:dyDescent="0.25">
      <c r="A46" s="40">
        <f t="shared" si="43"/>
        <v>34</v>
      </c>
      <c r="B46" s="178" t="s">
        <v>229</v>
      </c>
      <c r="C46" s="302">
        <f t="shared" si="46"/>
        <v>2483</v>
      </c>
      <c r="D46" s="302">
        <f t="shared" si="46"/>
        <v>2730</v>
      </c>
      <c r="E46" s="44">
        <v>2472</v>
      </c>
      <c r="F46" s="44">
        <v>2718</v>
      </c>
      <c r="G46" s="44">
        <v>58</v>
      </c>
      <c r="H46" s="44">
        <v>51</v>
      </c>
      <c r="I46" s="44">
        <v>16</v>
      </c>
      <c r="J46" s="44">
        <v>8</v>
      </c>
      <c r="K46" s="44">
        <v>181</v>
      </c>
      <c r="L46" s="44">
        <v>204</v>
      </c>
      <c r="M46" s="44">
        <v>147</v>
      </c>
      <c r="N46" s="44">
        <v>166</v>
      </c>
      <c r="O46" s="44">
        <v>34</v>
      </c>
      <c r="P46" s="44">
        <v>38</v>
      </c>
      <c r="Q46" s="44"/>
      <c r="R46" s="44"/>
      <c r="S46" s="44">
        <v>21.3</v>
      </c>
      <c r="T46" s="44">
        <v>22.4</v>
      </c>
      <c r="U46" s="44">
        <v>1</v>
      </c>
      <c r="V46" s="59">
        <v>1.1000000000000001</v>
      </c>
      <c r="W46" s="61">
        <f t="shared" si="44"/>
        <v>7.2895690696737819E-2</v>
      </c>
      <c r="X46" s="61">
        <f t="shared" si="44"/>
        <v>7.4725274725274723E-2</v>
      </c>
      <c r="Y46" s="44"/>
      <c r="Z46" s="44"/>
      <c r="AA46" s="44"/>
      <c r="AB46" s="44"/>
      <c r="AC46" s="44"/>
      <c r="AD46" s="44"/>
      <c r="AE46" s="44"/>
      <c r="AF46" s="44"/>
      <c r="AG46" s="44">
        <v>11</v>
      </c>
      <c r="AH46" s="44">
        <v>12</v>
      </c>
      <c r="AI46" s="44">
        <v>1</v>
      </c>
      <c r="AJ46" s="44">
        <v>2</v>
      </c>
      <c r="AK46" s="44"/>
      <c r="AL46" s="44"/>
      <c r="AM46" s="44"/>
      <c r="AN46" s="44"/>
      <c r="AO46" s="44"/>
      <c r="AP46" s="156"/>
    </row>
    <row r="47" spans="1:42" x14ac:dyDescent="0.25">
      <c r="A47" s="40">
        <f t="shared" si="43"/>
        <v>35</v>
      </c>
      <c r="B47" s="178" t="s">
        <v>230</v>
      </c>
      <c r="C47" s="302">
        <f t="shared" si="46"/>
        <v>2781</v>
      </c>
      <c r="D47" s="302">
        <f t="shared" si="46"/>
        <v>3021</v>
      </c>
      <c r="E47" s="210">
        <v>2781</v>
      </c>
      <c r="F47" s="210">
        <v>3021</v>
      </c>
      <c r="G47" s="44"/>
      <c r="H47" s="44">
        <v>42</v>
      </c>
      <c r="I47" s="44"/>
      <c r="J47" s="44"/>
      <c r="K47" s="44">
        <v>66</v>
      </c>
      <c r="L47" s="44">
        <v>153</v>
      </c>
      <c r="M47" s="44">
        <v>66</v>
      </c>
      <c r="N47" s="44">
        <v>153</v>
      </c>
      <c r="O47" s="44"/>
      <c r="P47" s="44"/>
      <c r="Q47" s="44"/>
      <c r="R47" s="44"/>
      <c r="S47" s="44">
        <v>10.199999999999999</v>
      </c>
      <c r="T47" s="44">
        <v>10.1</v>
      </c>
      <c r="U47" s="44">
        <v>0.3</v>
      </c>
      <c r="V47" s="59">
        <v>0.3</v>
      </c>
      <c r="W47" s="61">
        <f t="shared" si="44"/>
        <v>2.3732470334412083E-2</v>
      </c>
      <c r="X47" s="61">
        <f t="shared" si="44"/>
        <v>5.0645481628599803E-2</v>
      </c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156"/>
    </row>
    <row r="48" spans="1:42" x14ac:dyDescent="0.25">
      <c r="A48" s="40">
        <f t="shared" si="43"/>
        <v>36</v>
      </c>
      <c r="B48" s="178" t="s">
        <v>231</v>
      </c>
      <c r="C48" s="302">
        <f t="shared" si="46"/>
        <v>1064</v>
      </c>
      <c r="D48" s="302">
        <f t="shared" si="46"/>
        <v>1640</v>
      </c>
      <c r="E48" s="44">
        <v>1064</v>
      </c>
      <c r="F48" s="44">
        <v>1640</v>
      </c>
      <c r="G48" s="44">
        <v>24</v>
      </c>
      <c r="H48" s="44">
        <v>60</v>
      </c>
      <c r="I48" s="44"/>
      <c r="J48" s="44"/>
      <c r="K48" s="44">
        <v>36</v>
      </c>
      <c r="L48" s="44">
        <v>113</v>
      </c>
      <c r="M48" s="44">
        <v>35</v>
      </c>
      <c r="N48" s="44">
        <v>102</v>
      </c>
      <c r="O48" s="44">
        <v>1</v>
      </c>
      <c r="P48" s="44">
        <v>11</v>
      </c>
      <c r="Q48" s="44">
        <v>0</v>
      </c>
      <c r="R48" s="44">
        <v>2</v>
      </c>
      <c r="S48" s="44">
        <v>14.4</v>
      </c>
      <c r="T48" s="44">
        <v>9.4</v>
      </c>
      <c r="U48" s="44">
        <v>0.5</v>
      </c>
      <c r="V48" s="59">
        <v>0.57999999999999996</v>
      </c>
      <c r="W48" s="61">
        <f t="shared" si="44"/>
        <v>3.3834586466165412E-2</v>
      </c>
      <c r="X48" s="61">
        <f t="shared" si="44"/>
        <v>6.890243902439025E-2</v>
      </c>
      <c r="Y48" s="44"/>
      <c r="Z48" s="44"/>
      <c r="AA48" s="44"/>
      <c r="AB48" s="44"/>
      <c r="AC48" s="44"/>
      <c r="AD48" s="44"/>
      <c r="AE48" s="44"/>
      <c r="AF48" s="44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</row>
    <row r="49" spans="1:54" x14ac:dyDescent="0.25">
      <c r="A49" s="40">
        <f t="shared" si="43"/>
        <v>37</v>
      </c>
      <c r="B49" s="178" t="s">
        <v>232</v>
      </c>
      <c r="C49" s="302">
        <f t="shared" si="46"/>
        <v>1043</v>
      </c>
      <c r="D49" s="302">
        <f t="shared" si="46"/>
        <v>628</v>
      </c>
      <c r="E49" s="222">
        <v>1043</v>
      </c>
      <c r="F49" s="222">
        <v>626</v>
      </c>
      <c r="G49" s="222">
        <v>8</v>
      </c>
      <c r="H49" s="222">
        <v>7</v>
      </c>
      <c r="I49" s="222">
        <v>2</v>
      </c>
      <c r="J49" s="222">
        <v>3</v>
      </c>
      <c r="K49" s="222">
        <v>71</v>
      </c>
      <c r="L49" s="222">
        <v>110</v>
      </c>
      <c r="M49" s="222">
        <v>65</v>
      </c>
      <c r="N49" s="222">
        <v>109</v>
      </c>
      <c r="O49" s="222">
        <v>6</v>
      </c>
      <c r="P49" s="222">
        <v>1</v>
      </c>
      <c r="Q49" s="222">
        <v>1</v>
      </c>
      <c r="R49" s="222"/>
      <c r="S49" s="222">
        <v>7</v>
      </c>
      <c r="T49" s="222">
        <v>5</v>
      </c>
      <c r="U49" s="222">
        <v>0.3</v>
      </c>
      <c r="V49" s="229">
        <v>0.4</v>
      </c>
      <c r="W49" s="61">
        <f t="shared" si="44"/>
        <v>6.8072866730584852E-2</v>
      </c>
      <c r="X49" s="61">
        <f t="shared" si="44"/>
        <v>0.1751592356687898</v>
      </c>
      <c r="Y49" s="222"/>
      <c r="Z49" s="222"/>
      <c r="AA49" s="222"/>
      <c r="AB49" s="222"/>
      <c r="AC49" s="222"/>
      <c r="AD49" s="222"/>
      <c r="AE49" s="222"/>
      <c r="AF49" s="222"/>
      <c r="AG49" s="222"/>
      <c r="AH49" s="222">
        <v>2</v>
      </c>
      <c r="AI49" s="222"/>
      <c r="AJ49" s="222"/>
      <c r="AK49" s="222"/>
      <c r="AL49" s="222"/>
      <c r="AM49" s="222"/>
      <c r="AN49" s="222"/>
      <c r="AO49" s="222"/>
      <c r="AP49" s="156"/>
    </row>
    <row r="50" spans="1:54" x14ac:dyDescent="0.25">
      <c r="A50" s="40">
        <f t="shared" si="43"/>
        <v>38</v>
      </c>
      <c r="B50" s="178" t="s">
        <v>233</v>
      </c>
      <c r="C50" s="302">
        <f t="shared" si="46"/>
        <v>88</v>
      </c>
      <c r="D50" s="302">
        <f t="shared" si="46"/>
        <v>121</v>
      </c>
      <c r="E50" s="44">
        <v>88</v>
      </c>
      <c r="F50" s="44">
        <v>121</v>
      </c>
      <c r="G50" s="44"/>
      <c r="H50" s="44">
        <v>10</v>
      </c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>
        <v>0.57999999999999996</v>
      </c>
      <c r="T50" s="44">
        <v>0.62</v>
      </c>
      <c r="U50" s="44"/>
      <c r="V50" s="59"/>
      <c r="W50" s="61">
        <f t="shared" si="44"/>
        <v>0</v>
      </c>
      <c r="X50" s="61">
        <f t="shared" si="44"/>
        <v>0</v>
      </c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156"/>
    </row>
    <row r="51" spans="1:54" ht="30" x14ac:dyDescent="0.25">
      <c r="A51" s="40">
        <f t="shared" si="43"/>
        <v>39</v>
      </c>
      <c r="B51" s="179" t="s">
        <v>234</v>
      </c>
      <c r="C51" s="302">
        <f t="shared" si="46"/>
        <v>1138</v>
      </c>
      <c r="D51" s="302">
        <f t="shared" si="46"/>
        <v>1248</v>
      </c>
      <c r="E51" s="44">
        <v>1138</v>
      </c>
      <c r="F51" s="44">
        <v>1248</v>
      </c>
      <c r="G51" s="44">
        <v>21</v>
      </c>
      <c r="H51" s="44">
        <v>18</v>
      </c>
      <c r="I51" s="44"/>
      <c r="J51" s="44"/>
      <c r="K51" s="44">
        <v>15</v>
      </c>
      <c r="L51" s="44">
        <v>25</v>
      </c>
      <c r="M51" s="44">
        <v>15</v>
      </c>
      <c r="N51" s="44">
        <v>25</v>
      </c>
      <c r="O51" s="44"/>
      <c r="P51" s="44"/>
      <c r="Q51" s="44">
        <v>2</v>
      </c>
      <c r="R51" s="44"/>
      <c r="S51" s="44">
        <v>9.23</v>
      </c>
      <c r="T51" s="44">
        <v>9.9499999999999993</v>
      </c>
      <c r="U51" s="59">
        <v>0.09</v>
      </c>
      <c r="V51" s="59">
        <v>0.15</v>
      </c>
      <c r="W51" s="61">
        <f t="shared" si="44"/>
        <v>1.3181019332161687E-2</v>
      </c>
      <c r="X51" s="61">
        <f t="shared" si="44"/>
        <v>2.0032051282051284E-2</v>
      </c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</row>
    <row r="52" spans="1:54" x14ac:dyDescent="0.25">
      <c r="A52" s="40">
        <f t="shared" si="43"/>
        <v>40</v>
      </c>
      <c r="B52" s="178" t="s">
        <v>235</v>
      </c>
      <c r="C52" s="302">
        <f t="shared" si="46"/>
        <v>0</v>
      </c>
      <c r="D52" s="302">
        <f t="shared" si="46"/>
        <v>0</v>
      </c>
      <c r="E52" s="14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61"/>
      <c r="X52" s="61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</row>
    <row r="53" spans="1:54" ht="30" x14ac:dyDescent="0.25">
      <c r="A53" s="40">
        <f t="shared" si="43"/>
        <v>41</v>
      </c>
      <c r="B53" s="179" t="s">
        <v>236</v>
      </c>
      <c r="C53" s="302">
        <f t="shared" si="46"/>
        <v>142</v>
      </c>
      <c r="D53" s="302">
        <f t="shared" si="46"/>
        <v>139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59"/>
      <c r="W53" s="61">
        <f t="shared" si="44"/>
        <v>0</v>
      </c>
      <c r="X53" s="61">
        <f t="shared" si="44"/>
        <v>0</v>
      </c>
      <c r="Y53" s="44">
        <v>142</v>
      </c>
      <c r="Z53" s="44">
        <v>139</v>
      </c>
      <c r="AA53" s="44"/>
      <c r="AB53" s="44"/>
      <c r="AC53" s="44"/>
      <c r="AD53" s="44"/>
      <c r="AE53" s="44">
        <v>1.38</v>
      </c>
      <c r="AF53" s="44">
        <v>1.54</v>
      </c>
      <c r="AG53" s="44"/>
      <c r="AH53" s="44"/>
      <c r="AI53" s="44"/>
      <c r="AJ53" s="44"/>
      <c r="AK53" s="44"/>
      <c r="AL53" s="44"/>
      <c r="AM53" s="44"/>
      <c r="AN53" s="44"/>
      <c r="AO53" s="44"/>
      <c r="AP53" s="156"/>
    </row>
    <row r="54" spans="1:54" ht="30" x14ac:dyDescent="0.25">
      <c r="A54" s="40">
        <f t="shared" si="43"/>
        <v>42</v>
      </c>
      <c r="B54" s="179" t="s">
        <v>237</v>
      </c>
      <c r="C54" s="302">
        <f t="shared" si="46"/>
        <v>550</v>
      </c>
      <c r="D54" s="302">
        <f t="shared" si="46"/>
        <v>342</v>
      </c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59"/>
      <c r="W54" s="61">
        <f t="shared" si="44"/>
        <v>0</v>
      </c>
      <c r="X54" s="61">
        <f t="shared" si="44"/>
        <v>0</v>
      </c>
      <c r="Y54" s="44">
        <v>550</v>
      </c>
      <c r="Z54" s="44">
        <v>342</v>
      </c>
      <c r="AA54" s="44">
        <v>31</v>
      </c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</row>
    <row r="55" spans="1:54" ht="30" x14ac:dyDescent="0.25">
      <c r="A55" s="40">
        <f t="shared" si="43"/>
        <v>43</v>
      </c>
      <c r="B55" s="179" t="s">
        <v>238</v>
      </c>
      <c r="C55" s="302">
        <f t="shared" si="46"/>
        <v>0</v>
      </c>
      <c r="D55" s="302">
        <f t="shared" si="46"/>
        <v>0</v>
      </c>
      <c r="E55" s="14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61"/>
      <c r="X55" s="61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</row>
    <row r="56" spans="1:54" ht="45" x14ac:dyDescent="0.25">
      <c r="A56" s="40">
        <f t="shared" si="43"/>
        <v>44</v>
      </c>
      <c r="B56" s="179" t="s">
        <v>239</v>
      </c>
      <c r="C56" s="302">
        <f t="shared" si="46"/>
        <v>38</v>
      </c>
      <c r="D56" s="302">
        <f t="shared" si="46"/>
        <v>98</v>
      </c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82"/>
      <c r="W56" s="61">
        <f t="shared" si="44"/>
        <v>0</v>
      </c>
      <c r="X56" s="61">
        <f t="shared" si="44"/>
        <v>0</v>
      </c>
      <c r="Y56" s="144">
        <v>38</v>
      </c>
      <c r="Z56" s="144">
        <v>98</v>
      </c>
      <c r="AA56" s="144">
        <v>38</v>
      </c>
      <c r="AB56" s="144">
        <v>98</v>
      </c>
      <c r="AC56" s="144"/>
      <c r="AD56" s="144"/>
      <c r="AE56" s="144">
        <v>1.4</v>
      </c>
      <c r="AF56" s="144">
        <v>4.17</v>
      </c>
      <c r="AG56" s="144"/>
      <c r="AH56" s="144"/>
      <c r="AI56" s="144"/>
      <c r="AJ56" s="144"/>
      <c r="AK56" s="144"/>
      <c r="AL56" s="144"/>
      <c r="AM56" s="144"/>
      <c r="AN56" s="156"/>
      <c r="AO56" s="156"/>
      <c r="AP56" s="156"/>
    </row>
    <row r="57" spans="1:54" ht="30" x14ac:dyDescent="0.25">
      <c r="A57" s="40">
        <f t="shared" si="43"/>
        <v>45</v>
      </c>
      <c r="B57" s="206" t="s">
        <v>240</v>
      </c>
      <c r="C57" s="302">
        <f t="shared" si="46"/>
        <v>0</v>
      </c>
      <c r="D57" s="302">
        <f t="shared" si="46"/>
        <v>0</v>
      </c>
      <c r="E57" s="14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61"/>
      <c r="X57" s="61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</row>
    <row r="58" spans="1:54" x14ac:dyDescent="0.25">
      <c r="A58" s="40">
        <f t="shared" si="43"/>
        <v>46</v>
      </c>
      <c r="B58" s="206" t="s">
        <v>241</v>
      </c>
      <c r="C58" s="302">
        <f t="shared" si="46"/>
        <v>0</v>
      </c>
      <c r="D58" s="302">
        <f t="shared" si="46"/>
        <v>0</v>
      </c>
      <c r="E58" s="14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61"/>
      <c r="X58" s="61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</row>
    <row r="59" spans="1:54" x14ac:dyDescent="0.25">
      <c r="A59" s="149"/>
      <c r="B59" s="148" t="s">
        <v>242</v>
      </c>
      <c r="C59" s="153">
        <f t="shared" ref="C59:AP59" ca="1" si="47">SUM(C26:C58)</f>
        <v>54296</v>
      </c>
      <c r="D59" s="153">
        <f t="shared" ca="1" si="47"/>
        <v>53072</v>
      </c>
      <c r="E59" s="153">
        <f t="shared" ca="1" si="47"/>
        <v>53459</v>
      </c>
      <c r="F59" s="153">
        <f t="shared" ca="1" si="47"/>
        <v>52392</v>
      </c>
      <c r="G59" s="153">
        <f t="shared" si="47"/>
        <v>593</v>
      </c>
      <c r="H59" s="153">
        <f t="shared" si="47"/>
        <v>735</v>
      </c>
      <c r="I59" s="153">
        <f t="shared" si="47"/>
        <v>153</v>
      </c>
      <c r="J59" s="153">
        <f t="shared" si="47"/>
        <v>150</v>
      </c>
      <c r="K59" s="153">
        <f t="shared" si="47"/>
        <v>2401</v>
      </c>
      <c r="L59" s="153">
        <f t="shared" si="47"/>
        <v>2891</v>
      </c>
      <c r="M59" s="153">
        <f t="shared" si="47"/>
        <v>1895</v>
      </c>
      <c r="N59" s="153">
        <f t="shared" si="47"/>
        <v>2226</v>
      </c>
      <c r="O59" s="153">
        <f t="shared" si="47"/>
        <v>269</v>
      </c>
      <c r="P59" s="153">
        <f t="shared" si="47"/>
        <v>491</v>
      </c>
      <c r="Q59" s="153">
        <f t="shared" si="47"/>
        <v>39</v>
      </c>
      <c r="R59" s="153">
        <f t="shared" si="47"/>
        <v>37</v>
      </c>
      <c r="S59" s="153">
        <f>AVERAGE(S26:S58)</f>
        <v>10.394444444444444</v>
      </c>
      <c r="T59" s="306">
        <f t="shared" ref="T59:V59" si="48">AVERAGE(T26:T58)</f>
        <v>9.9855555555555569</v>
      </c>
      <c r="U59" s="306">
        <f t="shared" si="48"/>
        <v>0.87428571428571422</v>
      </c>
      <c r="V59" s="306">
        <f t="shared" si="48"/>
        <v>1.0157142857142858</v>
      </c>
      <c r="W59" s="61">
        <f ca="1">K59/C59</f>
        <v>4.4220568734345073E-2</v>
      </c>
      <c r="X59" s="61">
        <f ca="1">L59/D59</f>
        <v>5.4473168525776307E-2</v>
      </c>
      <c r="Y59" s="153">
        <f t="shared" si="47"/>
        <v>774</v>
      </c>
      <c r="Z59" s="153">
        <f t="shared" si="47"/>
        <v>621</v>
      </c>
      <c r="AA59" s="153">
        <f t="shared" si="47"/>
        <v>69</v>
      </c>
      <c r="AB59" s="153">
        <f t="shared" si="47"/>
        <v>98</v>
      </c>
      <c r="AC59" s="153">
        <f t="shared" si="47"/>
        <v>0</v>
      </c>
      <c r="AD59" s="153">
        <f t="shared" si="47"/>
        <v>0</v>
      </c>
      <c r="AE59" s="153">
        <f t="shared" si="47"/>
        <v>3.57</v>
      </c>
      <c r="AF59" s="153">
        <f t="shared" si="47"/>
        <v>6.39</v>
      </c>
      <c r="AG59" s="153">
        <f t="shared" si="47"/>
        <v>63</v>
      </c>
      <c r="AH59" s="153">
        <f t="shared" si="47"/>
        <v>59</v>
      </c>
      <c r="AI59" s="153">
        <f t="shared" si="47"/>
        <v>2</v>
      </c>
      <c r="AJ59" s="153">
        <f t="shared" si="47"/>
        <v>11</v>
      </c>
      <c r="AK59" s="153">
        <f t="shared" si="47"/>
        <v>0</v>
      </c>
      <c r="AL59" s="153">
        <f t="shared" si="47"/>
        <v>0</v>
      </c>
      <c r="AM59" s="153">
        <f t="shared" si="47"/>
        <v>1</v>
      </c>
      <c r="AN59" s="153">
        <f t="shared" si="47"/>
        <v>5</v>
      </c>
      <c r="AO59" s="153">
        <f t="shared" si="47"/>
        <v>0</v>
      </c>
      <c r="AP59" s="153">
        <f t="shared" si="47"/>
        <v>0</v>
      </c>
    </row>
    <row r="60" spans="1:54" x14ac:dyDescent="0.25">
      <c r="A60" s="152"/>
      <c r="B60" s="147" t="s">
        <v>243</v>
      </c>
      <c r="C60" s="133">
        <f t="shared" ref="C60:AP60" ca="1" si="49">C59+C25</f>
        <v>214210</v>
      </c>
      <c r="D60" s="133">
        <f t="shared" ca="1" si="49"/>
        <v>218972</v>
      </c>
      <c r="E60" s="133">
        <f t="shared" ca="1" si="49"/>
        <v>212492</v>
      </c>
      <c r="F60" s="133">
        <f t="shared" ca="1" si="49"/>
        <v>217184</v>
      </c>
      <c r="G60" s="133">
        <f t="shared" si="49"/>
        <v>2274</v>
      </c>
      <c r="H60" s="133">
        <f t="shared" si="49"/>
        <v>2775</v>
      </c>
      <c r="I60" s="133">
        <f t="shared" si="49"/>
        <v>480</v>
      </c>
      <c r="J60" s="133">
        <f t="shared" si="49"/>
        <v>488</v>
      </c>
      <c r="K60" s="133">
        <f t="shared" si="49"/>
        <v>22804</v>
      </c>
      <c r="L60" s="133">
        <f t="shared" si="49"/>
        <v>23086</v>
      </c>
      <c r="M60" s="133">
        <f t="shared" si="49"/>
        <v>17918</v>
      </c>
      <c r="N60" s="133">
        <f t="shared" si="49"/>
        <v>17406</v>
      </c>
      <c r="O60" s="133">
        <f t="shared" si="49"/>
        <v>2610</v>
      </c>
      <c r="P60" s="133">
        <f t="shared" si="49"/>
        <v>2868</v>
      </c>
      <c r="Q60" s="133">
        <f t="shared" si="49"/>
        <v>170</v>
      </c>
      <c r="R60" s="133">
        <f t="shared" si="49"/>
        <v>172</v>
      </c>
      <c r="S60" s="133">
        <f>(S59+S25)/2</f>
        <v>14.806837606837608</v>
      </c>
      <c r="T60" s="301">
        <f t="shared" ref="T60:V60" si="50">(T59+T25)/2</f>
        <v>15.231944444444446</v>
      </c>
      <c r="U60" s="301">
        <f t="shared" si="50"/>
        <v>1.6294155844155842</v>
      </c>
      <c r="V60" s="301">
        <f t="shared" si="50"/>
        <v>1.6163571428571428</v>
      </c>
      <c r="W60" s="61">
        <f ca="1">K60/C60</f>
        <v>0.10645628121936418</v>
      </c>
      <c r="X60" s="61">
        <f t="shared" ref="X60" ca="1" si="51">L60/D60</f>
        <v>0.10542900462159545</v>
      </c>
      <c r="Y60" s="133">
        <f t="shared" si="49"/>
        <v>774</v>
      </c>
      <c r="Z60" s="133">
        <f t="shared" si="49"/>
        <v>621</v>
      </c>
      <c r="AA60" s="133">
        <f t="shared" si="49"/>
        <v>69</v>
      </c>
      <c r="AB60" s="133">
        <f t="shared" si="49"/>
        <v>98</v>
      </c>
      <c r="AC60" s="133">
        <f t="shared" si="49"/>
        <v>0</v>
      </c>
      <c r="AD60" s="133">
        <f t="shared" si="49"/>
        <v>0</v>
      </c>
      <c r="AE60" s="133">
        <f t="shared" si="49"/>
        <v>3.57</v>
      </c>
      <c r="AF60" s="133">
        <f t="shared" si="49"/>
        <v>6.39</v>
      </c>
      <c r="AG60" s="133">
        <f t="shared" si="49"/>
        <v>944</v>
      </c>
      <c r="AH60" s="133">
        <f t="shared" si="49"/>
        <v>1167</v>
      </c>
      <c r="AI60" s="133">
        <f t="shared" si="49"/>
        <v>4388</v>
      </c>
      <c r="AJ60" s="133">
        <f t="shared" si="49"/>
        <v>4868</v>
      </c>
      <c r="AK60" s="133">
        <f t="shared" si="49"/>
        <v>1</v>
      </c>
      <c r="AL60" s="133">
        <f t="shared" si="49"/>
        <v>1</v>
      </c>
      <c r="AM60" s="133">
        <f t="shared" si="49"/>
        <v>2669</v>
      </c>
      <c r="AN60" s="133">
        <f t="shared" si="49"/>
        <v>3227</v>
      </c>
      <c r="AO60" s="133">
        <f t="shared" si="49"/>
        <v>266</v>
      </c>
      <c r="AP60" s="133">
        <f t="shared" si="49"/>
        <v>296</v>
      </c>
    </row>
  </sheetData>
  <mergeCells count="39">
    <mergeCell ref="AG5:AP5"/>
    <mergeCell ref="Z1:AD1"/>
    <mergeCell ref="B3:AC3"/>
    <mergeCell ref="AG6:AL6"/>
    <mergeCell ref="AG7:AH7"/>
    <mergeCell ref="AI7:AJ9"/>
    <mergeCell ref="AK7:AL9"/>
    <mergeCell ref="AG8:AH9"/>
    <mergeCell ref="Y5:AF5"/>
    <mergeCell ref="Y6:AD6"/>
    <mergeCell ref="Y7:AD7"/>
    <mergeCell ref="AO8:AP9"/>
    <mergeCell ref="G9:H9"/>
    <mergeCell ref="AM8:AN9"/>
    <mergeCell ref="AM6:AP7"/>
    <mergeCell ref="AA8:AD8"/>
    <mergeCell ref="A5:A10"/>
    <mergeCell ref="E5:X5"/>
    <mergeCell ref="E6:R6"/>
    <mergeCell ref="S6:X6"/>
    <mergeCell ref="C5:D9"/>
    <mergeCell ref="K7:P7"/>
    <mergeCell ref="K8:L9"/>
    <mergeCell ref="M8:P8"/>
    <mergeCell ref="M9:N9"/>
    <mergeCell ref="O9:P9"/>
    <mergeCell ref="G8:J8"/>
    <mergeCell ref="I9:J9"/>
    <mergeCell ref="AA9:AB9"/>
    <mergeCell ref="B5:B10"/>
    <mergeCell ref="AE7:AF9"/>
    <mergeCell ref="Y8:Z9"/>
    <mergeCell ref="Q7:R9"/>
    <mergeCell ref="S7:T9"/>
    <mergeCell ref="U7:V9"/>
    <mergeCell ref="AC9:AD9"/>
    <mergeCell ref="W7:X9"/>
    <mergeCell ref="E8:F9"/>
    <mergeCell ref="E7:J7"/>
  </mergeCells>
  <pageMargins left="0.39370078740157483" right="0.39370078740157483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CS65"/>
  <sheetViews>
    <sheetView zoomScale="93" zoomScaleNormal="93" workbookViewId="0">
      <pane xSplit="1" ySplit="12" topLeftCell="B56" activePane="bottomRight" state="frozen"/>
      <selection pane="topRight" activeCell="B1" sqref="B1"/>
      <selection pane="bottomLeft" activeCell="A13" sqref="A13"/>
      <selection pane="bottomRight" activeCell="I66" sqref="I66"/>
    </sheetView>
  </sheetViews>
  <sheetFormatPr defaultColWidth="9.140625" defaultRowHeight="15" x14ac:dyDescent="0.25"/>
  <cols>
    <col min="1" max="1" width="5.28515625" style="62" customWidth="1"/>
    <col min="2" max="2" width="43.5703125" style="20" customWidth="1"/>
    <col min="3" max="3" width="8" style="38" customWidth="1"/>
    <col min="4" max="4" width="10.85546875" style="38" customWidth="1"/>
    <col min="5" max="5" width="7" style="20" customWidth="1"/>
    <col min="6" max="6" width="9.42578125" style="20" customWidth="1"/>
    <col min="7" max="7" width="7.42578125" style="20" customWidth="1"/>
    <col min="8" max="8" width="9.42578125" style="20" customWidth="1"/>
    <col min="9" max="9" width="6.7109375" style="20" customWidth="1"/>
    <col min="10" max="10" width="8.5703125" style="20" customWidth="1"/>
    <col min="11" max="16" width="7" style="20" customWidth="1"/>
    <col min="17" max="17" width="6.28515625" style="20" customWidth="1"/>
    <col min="18" max="19" width="5.85546875" style="20" customWidth="1"/>
    <col min="20" max="20" width="7" style="20" customWidth="1"/>
    <col min="21" max="21" width="9.7109375" style="20" customWidth="1"/>
    <col min="22" max="22" width="9" style="20" customWidth="1"/>
    <col min="23" max="23" width="10.140625" style="20" customWidth="1"/>
    <col min="24" max="24" width="10.42578125" style="20" customWidth="1"/>
    <col min="25" max="32" width="6.85546875" style="38" customWidth="1"/>
    <col min="33" max="16384" width="9.140625" style="62"/>
  </cols>
  <sheetData>
    <row r="1" spans="1:773" s="54" customFormat="1" x14ac:dyDescent="0.25">
      <c r="B1" s="20"/>
      <c r="C1" s="38"/>
      <c r="D1" s="38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38"/>
      <c r="Z1" s="38"/>
      <c r="AA1" s="368" t="s">
        <v>79</v>
      </c>
      <c r="AB1" s="368"/>
      <c r="AC1" s="368"/>
      <c r="AD1" s="368"/>
      <c r="AE1" s="38"/>
      <c r="AF1" s="38"/>
    </row>
    <row r="2" spans="1:773" s="15" customFormat="1" ht="16.5" customHeight="1" x14ac:dyDescent="0.25">
      <c r="B2" s="20"/>
      <c r="C2" s="38"/>
      <c r="D2" s="38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38"/>
      <c r="Z2" s="38"/>
      <c r="AA2" s="38"/>
      <c r="AB2" s="38"/>
      <c r="AC2" s="38"/>
      <c r="AD2" s="38"/>
      <c r="AE2" s="38"/>
      <c r="AF2" s="38"/>
    </row>
    <row r="3" spans="1:773" s="15" customFormat="1" ht="16.5" customHeight="1" x14ac:dyDescent="0.25">
      <c r="B3" s="20"/>
      <c r="C3" s="38"/>
      <c r="D3" s="38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38"/>
      <c r="Z3" s="38"/>
      <c r="AA3" s="38"/>
      <c r="AB3" s="38"/>
      <c r="AC3" s="38"/>
      <c r="AD3" s="38"/>
      <c r="AE3" s="38"/>
      <c r="AF3" s="38"/>
    </row>
    <row r="4" spans="1:773" s="19" customFormat="1" x14ac:dyDescent="0.25">
      <c r="A4" s="90"/>
      <c r="B4" s="404" t="s">
        <v>71</v>
      </c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4"/>
      <c r="AF4" s="404"/>
    </row>
    <row r="5" spans="1:773" s="19" customFormat="1" ht="18.75" customHeight="1" x14ac:dyDescent="0.25">
      <c r="A5" s="396" t="s">
        <v>23</v>
      </c>
      <c r="B5" s="399" t="s">
        <v>34</v>
      </c>
      <c r="C5" s="402" t="s">
        <v>112</v>
      </c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402"/>
      <c r="Q5" s="402"/>
      <c r="R5" s="402"/>
      <c r="S5" s="402"/>
      <c r="T5" s="402"/>
      <c r="U5" s="402"/>
      <c r="V5" s="402"/>
      <c r="W5" s="402"/>
      <c r="X5" s="402"/>
      <c r="Y5" s="403" t="s">
        <v>137</v>
      </c>
      <c r="Z5" s="403"/>
      <c r="AA5" s="403"/>
      <c r="AB5" s="403"/>
      <c r="AC5" s="403"/>
      <c r="AD5" s="403"/>
      <c r="AE5" s="403"/>
      <c r="AF5" s="403"/>
    </row>
    <row r="6" spans="1:773" x14ac:dyDescent="0.25">
      <c r="A6" s="397"/>
      <c r="B6" s="400"/>
      <c r="C6" s="350" t="s">
        <v>109</v>
      </c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 t="s">
        <v>113</v>
      </c>
      <c r="T6" s="350"/>
      <c r="U6" s="350"/>
      <c r="V6" s="350"/>
      <c r="W6" s="350"/>
      <c r="X6" s="350"/>
      <c r="Y6" s="403"/>
      <c r="Z6" s="403"/>
      <c r="AA6" s="403"/>
      <c r="AB6" s="403"/>
      <c r="AC6" s="403"/>
      <c r="AD6" s="403"/>
      <c r="AE6" s="403"/>
      <c r="AF6" s="403"/>
    </row>
    <row r="7" spans="1:773" s="25" customFormat="1" ht="27" customHeight="1" x14ac:dyDescent="0.25">
      <c r="A7" s="397"/>
      <c r="B7" s="400"/>
      <c r="C7" s="319" t="s">
        <v>163</v>
      </c>
      <c r="D7" s="319"/>
      <c r="E7" s="319"/>
      <c r="F7" s="319"/>
      <c r="G7" s="319" t="s">
        <v>164</v>
      </c>
      <c r="H7" s="319"/>
      <c r="I7" s="319"/>
      <c r="J7" s="319"/>
      <c r="K7" s="350" t="s">
        <v>59</v>
      </c>
      <c r="L7" s="350"/>
      <c r="M7" s="350"/>
      <c r="N7" s="350"/>
      <c r="O7" s="350"/>
      <c r="P7" s="350"/>
      <c r="Q7" s="350"/>
      <c r="R7" s="350"/>
      <c r="S7" s="319" t="s">
        <v>99</v>
      </c>
      <c r="T7" s="319"/>
      <c r="U7" s="319" t="s">
        <v>15</v>
      </c>
      <c r="V7" s="319"/>
      <c r="W7" s="319" t="s">
        <v>57</v>
      </c>
      <c r="X7" s="319"/>
      <c r="Y7" s="319" t="s">
        <v>165</v>
      </c>
      <c r="Z7" s="319"/>
      <c r="AA7" s="319"/>
      <c r="AB7" s="319"/>
      <c r="AC7" s="319" t="s">
        <v>166</v>
      </c>
      <c r="AD7" s="319"/>
      <c r="AE7" s="319"/>
      <c r="AF7" s="319"/>
    </row>
    <row r="8" spans="1:773" s="25" customFormat="1" ht="22.5" customHeight="1" x14ac:dyDescent="0.25">
      <c r="A8" s="397"/>
      <c r="B8" s="400"/>
      <c r="C8" s="319"/>
      <c r="D8" s="319"/>
      <c r="E8" s="319"/>
      <c r="F8" s="319"/>
      <c r="G8" s="319"/>
      <c r="H8" s="319"/>
      <c r="I8" s="319"/>
      <c r="J8" s="319"/>
      <c r="K8" s="351" t="s">
        <v>1</v>
      </c>
      <c r="L8" s="351"/>
      <c r="M8" s="350" t="s">
        <v>60</v>
      </c>
      <c r="N8" s="350"/>
      <c r="O8" s="350"/>
      <c r="P8" s="350"/>
      <c r="Q8" s="350" t="s">
        <v>63</v>
      </c>
      <c r="R8" s="350"/>
      <c r="S8" s="319"/>
      <c r="T8" s="319"/>
      <c r="U8" s="319"/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</row>
    <row r="9" spans="1:773" s="25" customFormat="1" ht="39" customHeight="1" x14ac:dyDescent="0.25">
      <c r="A9" s="397"/>
      <c r="B9" s="400"/>
      <c r="C9" s="319"/>
      <c r="D9" s="319"/>
      <c r="E9" s="319"/>
      <c r="F9" s="319"/>
      <c r="G9" s="319"/>
      <c r="H9" s="319"/>
      <c r="I9" s="319"/>
      <c r="J9" s="319"/>
      <c r="K9" s="351"/>
      <c r="L9" s="351"/>
      <c r="M9" s="350" t="s">
        <v>61</v>
      </c>
      <c r="N9" s="350"/>
      <c r="O9" s="350" t="s">
        <v>62</v>
      </c>
      <c r="P9" s="350"/>
      <c r="Q9" s="350"/>
      <c r="R9" s="350"/>
      <c r="S9" s="319"/>
      <c r="T9" s="319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</row>
    <row r="10" spans="1:773" s="15" customFormat="1" ht="16.5" customHeight="1" x14ac:dyDescent="0.25">
      <c r="A10" s="397"/>
      <c r="B10" s="400"/>
      <c r="C10" s="318">
        <v>2022</v>
      </c>
      <c r="D10" s="318"/>
      <c r="E10" s="318">
        <v>2023</v>
      </c>
      <c r="F10" s="318"/>
      <c r="G10" s="318">
        <v>2022</v>
      </c>
      <c r="H10" s="318"/>
      <c r="I10" s="318">
        <v>2023</v>
      </c>
      <c r="J10" s="318"/>
      <c r="K10" s="359">
        <v>2022</v>
      </c>
      <c r="L10" s="359">
        <v>2023</v>
      </c>
      <c r="M10" s="318">
        <v>2022</v>
      </c>
      <c r="N10" s="318">
        <v>2023</v>
      </c>
      <c r="O10" s="318">
        <v>2022</v>
      </c>
      <c r="P10" s="318">
        <v>2023</v>
      </c>
      <c r="Q10" s="318">
        <v>2022</v>
      </c>
      <c r="R10" s="318">
        <v>2023</v>
      </c>
      <c r="S10" s="318">
        <v>2022</v>
      </c>
      <c r="T10" s="318">
        <v>2023</v>
      </c>
      <c r="U10" s="318">
        <v>2022</v>
      </c>
      <c r="V10" s="318">
        <v>2023</v>
      </c>
      <c r="W10" s="318">
        <v>2022</v>
      </c>
      <c r="X10" s="318">
        <v>2023</v>
      </c>
      <c r="Y10" s="318">
        <v>2022</v>
      </c>
      <c r="Z10" s="318"/>
      <c r="AA10" s="318">
        <v>2023</v>
      </c>
      <c r="AB10" s="318"/>
      <c r="AC10" s="318">
        <v>2022</v>
      </c>
      <c r="AD10" s="318"/>
      <c r="AE10" s="318">
        <v>2023</v>
      </c>
      <c r="AF10" s="318"/>
    </row>
    <row r="11" spans="1:773" s="52" customFormat="1" ht="50.25" customHeight="1" x14ac:dyDescent="0.25">
      <c r="A11" s="398"/>
      <c r="B11" s="401"/>
      <c r="C11" s="91" t="s">
        <v>1</v>
      </c>
      <c r="D11" s="91" t="s">
        <v>138</v>
      </c>
      <c r="E11" s="91" t="s">
        <v>1</v>
      </c>
      <c r="F11" s="91" t="s">
        <v>138</v>
      </c>
      <c r="G11" s="91" t="s">
        <v>1</v>
      </c>
      <c r="H11" s="91" t="s">
        <v>138</v>
      </c>
      <c r="I11" s="91" t="s">
        <v>1</v>
      </c>
      <c r="J11" s="91" t="s">
        <v>138</v>
      </c>
      <c r="K11" s="359"/>
      <c r="L11" s="359"/>
      <c r="M11" s="318"/>
      <c r="N11" s="318"/>
      <c r="O11" s="318"/>
      <c r="P11" s="318"/>
      <c r="Q11" s="318"/>
      <c r="R11" s="318"/>
      <c r="S11" s="318"/>
      <c r="T11" s="318"/>
      <c r="U11" s="318"/>
      <c r="V11" s="318"/>
      <c r="W11" s="318"/>
      <c r="X11" s="318"/>
      <c r="Y11" s="91" t="s">
        <v>1</v>
      </c>
      <c r="Z11" s="91" t="s">
        <v>161</v>
      </c>
      <c r="AA11" s="91" t="s">
        <v>1</v>
      </c>
      <c r="AB11" s="91" t="s">
        <v>161</v>
      </c>
      <c r="AC11" s="91" t="s">
        <v>1</v>
      </c>
      <c r="AD11" s="91" t="s">
        <v>161</v>
      </c>
      <c r="AE11" s="91" t="s">
        <v>1</v>
      </c>
      <c r="AF11" s="91" t="s">
        <v>161</v>
      </c>
    </row>
    <row r="12" spans="1:773" s="93" customFormat="1" ht="10.5" customHeight="1" x14ac:dyDescent="0.2">
      <c r="A12" s="11">
        <v>1</v>
      </c>
      <c r="B12" s="11">
        <f>A12+1</f>
        <v>2</v>
      </c>
      <c r="C12" s="11">
        <f t="shared" ref="C12:AF12" si="0">B12+1</f>
        <v>3</v>
      </c>
      <c r="D12" s="11">
        <f t="shared" si="0"/>
        <v>4</v>
      </c>
      <c r="E12" s="11">
        <f t="shared" si="0"/>
        <v>5</v>
      </c>
      <c r="F12" s="11">
        <f t="shared" si="0"/>
        <v>6</v>
      </c>
      <c r="G12" s="11">
        <f t="shared" si="0"/>
        <v>7</v>
      </c>
      <c r="H12" s="11">
        <f t="shared" si="0"/>
        <v>8</v>
      </c>
      <c r="I12" s="11">
        <f t="shared" si="0"/>
        <v>9</v>
      </c>
      <c r="J12" s="11">
        <f t="shared" si="0"/>
        <v>10</v>
      </c>
      <c r="K12" s="103">
        <f>J12+1</f>
        <v>11</v>
      </c>
      <c r="L12" s="103">
        <f t="shared" si="0"/>
        <v>12</v>
      </c>
      <c r="M12" s="11">
        <f t="shared" si="0"/>
        <v>13</v>
      </c>
      <c r="N12" s="11">
        <f t="shared" si="0"/>
        <v>14</v>
      </c>
      <c r="O12" s="11">
        <f t="shared" si="0"/>
        <v>15</v>
      </c>
      <c r="P12" s="11">
        <f t="shared" si="0"/>
        <v>16</v>
      </c>
      <c r="Q12" s="11">
        <f t="shared" si="0"/>
        <v>17</v>
      </c>
      <c r="R12" s="11">
        <f t="shared" si="0"/>
        <v>18</v>
      </c>
      <c r="S12" s="11">
        <f t="shared" si="0"/>
        <v>19</v>
      </c>
      <c r="T12" s="11">
        <f t="shared" si="0"/>
        <v>20</v>
      </c>
      <c r="U12" s="11">
        <f t="shared" si="0"/>
        <v>21</v>
      </c>
      <c r="V12" s="11">
        <f t="shared" si="0"/>
        <v>22</v>
      </c>
      <c r="W12" s="11">
        <f t="shared" si="0"/>
        <v>23</v>
      </c>
      <c r="X12" s="11">
        <f t="shared" si="0"/>
        <v>24</v>
      </c>
      <c r="Y12" s="31">
        <f t="shared" si="0"/>
        <v>25</v>
      </c>
      <c r="Z12" s="31">
        <f t="shared" si="0"/>
        <v>26</v>
      </c>
      <c r="AA12" s="31">
        <f t="shared" si="0"/>
        <v>27</v>
      </c>
      <c r="AB12" s="31">
        <f t="shared" si="0"/>
        <v>28</v>
      </c>
      <c r="AC12" s="31">
        <f t="shared" si="0"/>
        <v>29</v>
      </c>
      <c r="AD12" s="31">
        <f t="shared" si="0"/>
        <v>30</v>
      </c>
      <c r="AE12" s="31">
        <f t="shared" si="0"/>
        <v>31</v>
      </c>
      <c r="AF12" s="31">
        <f t="shared" si="0"/>
        <v>32</v>
      </c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  <c r="HH12" s="92"/>
      <c r="HI12" s="92"/>
      <c r="HJ12" s="92"/>
      <c r="HK12" s="92"/>
      <c r="HL12" s="92"/>
      <c r="HM12" s="92"/>
      <c r="HN12" s="92"/>
      <c r="HO12" s="92"/>
      <c r="HP12" s="92"/>
      <c r="HQ12" s="92"/>
      <c r="HR12" s="92"/>
      <c r="HS12" s="92"/>
      <c r="HT12" s="92"/>
      <c r="HU12" s="92"/>
      <c r="HV12" s="92"/>
      <c r="HW12" s="92"/>
      <c r="HX12" s="92"/>
      <c r="HY12" s="92"/>
      <c r="HZ12" s="92"/>
      <c r="IA12" s="92"/>
      <c r="IB12" s="92"/>
      <c r="IC12" s="92"/>
      <c r="ID12" s="92"/>
      <c r="IE12" s="92"/>
      <c r="IF12" s="92"/>
      <c r="IG12" s="92"/>
      <c r="IH12" s="92"/>
      <c r="II12" s="92"/>
      <c r="IJ12" s="92"/>
      <c r="IK12" s="92"/>
      <c r="IL12" s="92"/>
      <c r="IM12" s="92"/>
      <c r="IN12" s="92"/>
      <c r="IO12" s="92"/>
      <c r="IP12" s="92"/>
      <c r="IQ12" s="92"/>
      <c r="IR12" s="92"/>
      <c r="IS12" s="92"/>
      <c r="IT12" s="92"/>
      <c r="IU12" s="92"/>
      <c r="IV12" s="92"/>
      <c r="IW12" s="92"/>
      <c r="IX12" s="92"/>
      <c r="IY12" s="92"/>
      <c r="IZ12" s="92"/>
      <c r="JA12" s="92"/>
      <c r="JB12" s="92"/>
      <c r="JC12" s="92"/>
      <c r="JD12" s="92"/>
      <c r="JE12" s="92"/>
      <c r="JF12" s="92"/>
      <c r="JG12" s="92"/>
      <c r="JH12" s="92"/>
      <c r="JI12" s="92"/>
      <c r="JJ12" s="92"/>
      <c r="JK12" s="92"/>
      <c r="JL12" s="92"/>
      <c r="JM12" s="92"/>
      <c r="JN12" s="92"/>
      <c r="JO12" s="92"/>
      <c r="JP12" s="92"/>
      <c r="JQ12" s="92"/>
      <c r="JR12" s="92"/>
      <c r="JS12" s="92"/>
      <c r="JT12" s="92"/>
      <c r="JU12" s="92"/>
      <c r="JV12" s="92"/>
      <c r="JW12" s="92"/>
      <c r="JX12" s="92"/>
      <c r="JY12" s="92"/>
      <c r="JZ12" s="92"/>
      <c r="KA12" s="92"/>
      <c r="KB12" s="92"/>
      <c r="KC12" s="92"/>
      <c r="KD12" s="92"/>
      <c r="KE12" s="92"/>
      <c r="KF12" s="92"/>
      <c r="KG12" s="92"/>
      <c r="KH12" s="92"/>
      <c r="KI12" s="92"/>
      <c r="KJ12" s="92"/>
      <c r="KK12" s="92"/>
      <c r="KL12" s="92"/>
      <c r="KM12" s="92"/>
      <c r="KN12" s="92"/>
      <c r="KO12" s="92"/>
      <c r="KP12" s="92"/>
      <c r="KQ12" s="92"/>
      <c r="KR12" s="92"/>
      <c r="KS12" s="92"/>
      <c r="KT12" s="92"/>
      <c r="KU12" s="92"/>
      <c r="KV12" s="92"/>
      <c r="KW12" s="92"/>
      <c r="KX12" s="92"/>
      <c r="KY12" s="92"/>
      <c r="KZ12" s="92"/>
      <c r="LA12" s="92"/>
      <c r="LB12" s="92"/>
      <c r="LC12" s="92"/>
      <c r="LD12" s="92"/>
      <c r="LE12" s="92"/>
      <c r="LF12" s="92"/>
      <c r="LG12" s="92"/>
      <c r="LH12" s="92"/>
      <c r="LI12" s="92"/>
      <c r="LJ12" s="92"/>
      <c r="LK12" s="92"/>
      <c r="LL12" s="92"/>
      <c r="LM12" s="92"/>
      <c r="LN12" s="92"/>
      <c r="LO12" s="92"/>
      <c r="LP12" s="92"/>
      <c r="LQ12" s="92"/>
      <c r="LR12" s="92"/>
      <c r="LS12" s="92"/>
      <c r="LT12" s="92"/>
      <c r="LU12" s="92"/>
      <c r="LV12" s="92"/>
      <c r="LW12" s="92"/>
      <c r="LX12" s="92"/>
      <c r="LY12" s="92"/>
      <c r="LZ12" s="92"/>
      <c r="MA12" s="92"/>
      <c r="MB12" s="92"/>
      <c r="MC12" s="92"/>
      <c r="MD12" s="92"/>
      <c r="ME12" s="92"/>
      <c r="MF12" s="92"/>
      <c r="MG12" s="92"/>
      <c r="MH12" s="92"/>
      <c r="MI12" s="92"/>
      <c r="MJ12" s="92"/>
      <c r="MK12" s="92"/>
      <c r="ML12" s="92"/>
      <c r="MM12" s="92"/>
      <c r="MN12" s="92"/>
      <c r="MO12" s="92"/>
      <c r="MP12" s="92"/>
      <c r="MQ12" s="92"/>
      <c r="MR12" s="92"/>
      <c r="MS12" s="92"/>
      <c r="MT12" s="92"/>
      <c r="MU12" s="92"/>
      <c r="MV12" s="92"/>
      <c r="MW12" s="92"/>
      <c r="MX12" s="92"/>
      <c r="MY12" s="92"/>
      <c r="MZ12" s="92"/>
      <c r="NA12" s="92"/>
      <c r="NB12" s="92"/>
      <c r="NC12" s="92"/>
      <c r="ND12" s="92"/>
      <c r="NE12" s="92"/>
      <c r="NF12" s="92"/>
      <c r="NG12" s="92"/>
      <c r="NH12" s="92"/>
      <c r="NI12" s="92"/>
      <c r="NJ12" s="92"/>
      <c r="NK12" s="92"/>
      <c r="NL12" s="92"/>
      <c r="NM12" s="92"/>
      <c r="NN12" s="92"/>
      <c r="NO12" s="92"/>
      <c r="NP12" s="92"/>
      <c r="NQ12" s="92"/>
      <c r="NR12" s="92"/>
      <c r="NS12" s="92"/>
      <c r="NT12" s="92"/>
      <c r="NU12" s="92"/>
      <c r="NV12" s="92"/>
      <c r="NW12" s="92"/>
      <c r="NX12" s="92"/>
      <c r="NY12" s="92"/>
      <c r="NZ12" s="92"/>
      <c r="OA12" s="92"/>
      <c r="OB12" s="92"/>
      <c r="OC12" s="92"/>
      <c r="OD12" s="92"/>
      <c r="OE12" s="92"/>
      <c r="OF12" s="92"/>
      <c r="OG12" s="92"/>
      <c r="OH12" s="92"/>
      <c r="OI12" s="92"/>
      <c r="OJ12" s="92"/>
      <c r="OK12" s="92"/>
      <c r="OL12" s="92"/>
      <c r="OM12" s="92"/>
      <c r="ON12" s="92"/>
      <c r="OO12" s="92"/>
      <c r="OP12" s="92"/>
      <c r="OQ12" s="92"/>
      <c r="OR12" s="92"/>
      <c r="OS12" s="92"/>
      <c r="OT12" s="92"/>
      <c r="OU12" s="92"/>
      <c r="OV12" s="92"/>
      <c r="OW12" s="92"/>
      <c r="OX12" s="92"/>
      <c r="OY12" s="92"/>
      <c r="OZ12" s="92"/>
      <c r="PA12" s="92"/>
      <c r="PB12" s="92"/>
      <c r="PC12" s="92"/>
      <c r="PD12" s="92"/>
      <c r="PE12" s="92"/>
      <c r="PF12" s="92"/>
      <c r="PG12" s="92"/>
      <c r="PH12" s="92"/>
      <c r="PI12" s="92"/>
      <c r="PJ12" s="92"/>
      <c r="PK12" s="92"/>
      <c r="PL12" s="92"/>
      <c r="PM12" s="92"/>
      <c r="PN12" s="92"/>
      <c r="PO12" s="92"/>
      <c r="PP12" s="92"/>
      <c r="PQ12" s="92"/>
      <c r="PR12" s="92"/>
      <c r="PS12" s="92"/>
      <c r="PT12" s="92"/>
      <c r="PU12" s="92"/>
      <c r="PV12" s="92"/>
      <c r="PW12" s="92"/>
      <c r="PX12" s="92"/>
      <c r="PY12" s="92"/>
      <c r="PZ12" s="92"/>
      <c r="QA12" s="92"/>
      <c r="QB12" s="92"/>
      <c r="QC12" s="92"/>
      <c r="QD12" s="92"/>
      <c r="QE12" s="92"/>
      <c r="QF12" s="92"/>
      <c r="QG12" s="92"/>
      <c r="QH12" s="92"/>
      <c r="QI12" s="92"/>
      <c r="QJ12" s="92"/>
      <c r="QK12" s="92"/>
      <c r="QL12" s="92"/>
      <c r="QM12" s="92"/>
      <c r="QN12" s="92"/>
      <c r="QO12" s="92"/>
      <c r="QP12" s="92"/>
      <c r="QQ12" s="92"/>
      <c r="QR12" s="92"/>
      <c r="QS12" s="92"/>
      <c r="QT12" s="92"/>
      <c r="QU12" s="92"/>
      <c r="QV12" s="92"/>
      <c r="QW12" s="92"/>
      <c r="QX12" s="92"/>
      <c r="QY12" s="92"/>
      <c r="QZ12" s="92"/>
      <c r="RA12" s="92"/>
      <c r="RB12" s="92"/>
      <c r="RC12" s="92"/>
      <c r="RD12" s="92"/>
      <c r="RE12" s="92"/>
      <c r="RF12" s="92"/>
      <c r="RG12" s="92"/>
      <c r="RH12" s="92"/>
      <c r="RI12" s="92"/>
      <c r="RJ12" s="92"/>
      <c r="RK12" s="92"/>
      <c r="RL12" s="92"/>
      <c r="RM12" s="92"/>
      <c r="RN12" s="92"/>
      <c r="RO12" s="92"/>
      <c r="RP12" s="92"/>
      <c r="RQ12" s="92"/>
      <c r="RR12" s="92"/>
      <c r="RS12" s="92"/>
      <c r="RT12" s="92"/>
      <c r="RU12" s="92"/>
      <c r="RV12" s="92"/>
      <c r="RW12" s="92"/>
      <c r="RX12" s="92"/>
      <c r="RY12" s="92"/>
      <c r="RZ12" s="92"/>
      <c r="SA12" s="92"/>
      <c r="SB12" s="92"/>
      <c r="SC12" s="92"/>
      <c r="SD12" s="92"/>
      <c r="SE12" s="92"/>
      <c r="SF12" s="92"/>
      <c r="SG12" s="92"/>
      <c r="SH12" s="92"/>
      <c r="SI12" s="92"/>
      <c r="SJ12" s="92"/>
      <c r="SK12" s="92"/>
      <c r="SL12" s="92"/>
      <c r="SM12" s="92"/>
      <c r="SN12" s="92"/>
      <c r="SO12" s="92"/>
      <c r="SP12" s="92"/>
      <c r="SQ12" s="92"/>
      <c r="SR12" s="92"/>
      <c r="SS12" s="92"/>
      <c r="ST12" s="92"/>
      <c r="SU12" s="92"/>
      <c r="SV12" s="92"/>
      <c r="SW12" s="92"/>
      <c r="SX12" s="92"/>
      <c r="SY12" s="92"/>
      <c r="SZ12" s="92"/>
      <c r="TA12" s="92"/>
      <c r="TB12" s="92"/>
      <c r="TC12" s="92"/>
      <c r="TD12" s="92"/>
      <c r="TE12" s="92"/>
      <c r="TF12" s="92"/>
      <c r="TG12" s="92"/>
      <c r="TH12" s="92"/>
      <c r="TI12" s="92"/>
      <c r="TJ12" s="92"/>
      <c r="TK12" s="92"/>
      <c r="TL12" s="92"/>
      <c r="TM12" s="92"/>
      <c r="TN12" s="92"/>
      <c r="TO12" s="92"/>
      <c r="TP12" s="92"/>
      <c r="TQ12" s="92"/>
      <c r="TR12" s="92"/>
      <c r="TS12" s="92"/>
      <c r="TT12" s="92"/>
      <c r="TU12" s="92"/>
      <c r="TV12" s="92"/>
      <c r="TW12" s="92"/>
      <c r="TX12" s="92"/>
      <c r="TY12" s="92"/>
      <c r="TZ12" s="92"/>
      <c r="UA12" s="92"/>
      <c r="UB12" s="92"/>
      <c r="UC12" s="92"/>
      <c r="UD12" s="92"/>
      <c r="UE12" s="92"/>
      <c r="UF12" s="92"/>
      <c r="UG12" s="92"/>
      <c r="UH12" s="92"/>
      <c r="UI12" s="92"/>
      <c r="UJ12" s="92"/>
      <c r="UK12" s="92"/>
      <c r="UL12" s="92"/>
      <c r="UM12" s="92"/>
      <c r="UN12" s="92"/>
      <c r="UO12" s="92"/>
      <c r="UP12" s="92"/>
      <c r="UQ12" s="92"/>
      <c r="UR12" s="92"/>
      <c r="US12" s="92"/>
      <c r="UT12" s="92"/>
      <c r="UU12" s="92"/>
      <c r="UV12" s="92"/>
      <c r="UW12" s="92"/>
      <c r="UX12" s="92"/>
      <c r="UY12" s="92"/>
      <c r="UZ12" s="92"/>
      <c r="VA12" s="92"/>
      <c r="VB12" s="92"/>
      <c r="VC12" s="92"/>
      <c r="VD12" s="92"/>
      <c r="VE12" s="92"/>
      <c r="VF12" s="92"/>
      <c r="VG12" s="92"/>
      <c r="VH12" s="92"/>
      <c r="VI12" s="92"/>
      <c r="VJ12" s="92"/>
      <c r="VK12" s="92"/>
      <c r="VL12" s="92"/>
      <c r="VM12" s="92"/>
      <c r="VN12" s="92"/>
      <c r="VO12" s="92"/>
      <c r="VP12" s="92"/>
      <c r="VQ12" s="92"/>
      <c r="VR12" s="92"/>
      <c r="VS12" s="92"/>
      <c r="VT12" s="92"/>
      <c r="VU12" s="92"/>
      <c r="VV12" s="92"/>
      <c r="VW12" s="92"/>
      <c r="VX12" s="92"/>
      <c r="VY12" s="92"/>
      <c r="VZ12" s="92"/>
      <c r="WA12" s="92"/>
      <c r="WB12" s="92"/>
      <c r="WC12" s="92"/>
      <c r="WD12" s="92"/>
      <c r="WE12" s="92"/>
      <c r="WF12" s="92"/>
      <c r="WG12" s="92"/>
      <c r="WH12" s="92"/>
      <c r="WI12" s="92"/>
      <c r="WJ12" s="92"/>
      <c r="WK12" s="92"/>
      <c r="WL12" s="92"/>
      <c r="WM12" s="92"/>
      <c r="WN12" s="92"/>
      <c r="WO12" s="92"/>
      <c r="WP12" s="92"/>
      <c r="WQ12" s="92"/>
      <c r="WR12" s="92"/>
      <c r="WS12" s="92"/>
      <c r="WT12" s="92"/>
      <c r="WU12" s="92"/>
      <c r="WV12" s="92"/>
      <c r="WW12" s="92"/>
      <c r="WX12" s="92"/>
      <c r="WY12" s="92"/>
      <c r="WZ12" s="92"/>
      <c r="XA12" s="92"/>
      <c r="XB12" s="92"/>
      <c r="XC12" s="92"/>
      <c r="XD12" s="92"/>
      <c r="XE12" s="92"/>
      <c r="XF12" s="92"/>
      <c r="XG12" s="92"/>
      <c r="XH12" s="92"/>
      <c r="XI12" s="92"/>
      <c r="XJ12" s="92"/>
      <c r="XK12" s="92"/>
      <c r="XL12" s="92"/>
      <c r="XM12" s="92"/>
      <c r="XN12" s="92"/>
      <c r="XO12" s="92"/>
      <c r="XP12" s="92"/>
      <c r="XQ12" s="92"/>
      <c r="XR12" s="92"/>
      <c r="XS12" s="92"/>
      <c r="XT12" s="92"/>
      <c r="XU12" s="92"/>
      <c r="XV12" s="92"/>
      <c r="XW12" s="92"/>
      <c r="XX12" s="92"/>
      <c r="XY12" s="92"/>
      <c r="XZ12" s="92"/>
      <c r="YA12" s="92"/>
      <c r="YB12" s="92"/>
      <c r="YC12" s="92"/>
      <c r="YD12" s="92"/>
      <c r="YE12" s="92"/>
      <c r="YF12" s="92"/>
      <c r="YG12" s="92"/>
      <c r="YH12" s="92"/>
      <c r="YI12" s="92"/>
      <c r="YJ12" s="92"/>
      <c r="YK12" s="92"/>
      <c r="YL12" s="92"/>
      <c r="YM12" s="92"/>
      <c r="YN12" s="92"/>
      <c r="YO12" s="92"/>
      <c r="YP12" s="92"/>
      <c r="YQ12" s="92"/>
      <c r="YR12" s="92"/>
      <c r="YS12" s="92"/>
      <c r="YT12" s="92"/>
      <c r="YU12" s="92"/>
      <c r="YV12" s="92"/>
      <c r="YW12" s="92"/>
      <c r="YX12" s="92"/>
      <c r="YY12" s="92"/>
      <c r="YZ12" s="92"/>
      <c r="ZA12" s="92"/>
      <c r="ZB12" s="92"/>
      <c r="ZC12" s="92"/>
      <c r="ZD12" s="92"/>
      <c r="ZE12" s="92"/>
      <c r="ZF12" s="92"/>
      <c r="ZG12" s="92"/>
      <c r="ZH12" s="92"/>
      <c r="ZI12" s="92"/>
      <c r="ZJ12" s="92"/>
      <c r="ZK12" s="92"/>
      <c r="ZL12" s="92"/>
      <c r="ZM12" s="92"/>
      <c r="ZN12" s="92"/>
      <c r="ZO12" s="92"/>
      <c r="ZP12" s="92"/>
      <c r="ZQ12" s="92"/>
      <c r="ZR12" s="92"/>
      <c r="ZS12" s="92"/>
      <c r="ZT12" s="92"/>
      <c r="ZU12" s="92"/>
      <c r="ZV12" s="92"/>
      <c r="ZW12" s="92"/>
      <c r="ZX12" s="92"/>
      <c r="ZY12" s="92"/>
      <c r="ZZ12" s="92"/>
      <c r="AAA12" s="92"/>
      <c r="AAB12" s="92"/>
      <c r="AAC12" s="92"/>
      <c r="AAD12" s="92"/>
      <c r="AAE12" s="92"/>
      <c r="AAF12" s="92"/>
      <c r="AAG12" s="92"/>
      <c r="AAH12" s="92"/>
      <c r="AAI12" s="92"/>
      <c r="AAJ12" s="92"/>
      <c r="AAK12" s="92"/>
      <c r="AAL12" s="92"/>
      <c r="AAM12" s="92"/>
      <c r="AAN12" s="92"/>
      <c r="AAO12" s="92"/>
      <c r="AAP12" s="92"/>
      <c r="AAQ12" s="92"/>
      <c r="AAR12" s="92"/>
      <c r="AAS12" s="92"/>
      <c r="AAT12" s="92"/>
      <c r="AAU12" s="92"/>
      <c r="AAV12" s="92"/>
      <c r="AAW12" s="92"/>
      <c r="AAX12" s="92"/>
      <c r="AAY12" s="92"/>
      <c r="AAZ12" s="92"/>
      <c r="ABA12" s="92"/>
      <c r="ABB12" s="92"/>
      <c r="ABC12" s="92"/>
      <c r="ABD12" s="92"/>
      <c r="ABE12" s="92"/>
      <c r="ABF12" s="92"/>
      <c r="ABG12" s="92"/>
      <c r="ABH12" s="92"/>
      <c r="ABI12" s="92"/>
      <c r="ABJ12" s="92"/>
      <c r="ABK12" s="92"/>
      <c r="ABL12" s="92"/>
      <c r="ABM12" s="92"/>
      <c r="ABN12" s="92"/>
      <c r="ABO12" s="92"/>
      <c r="ABP12" s="92"/>
      <c r="ABQ12" s="92"/>
      <c r="ABR12" s="92"/>
      <c r="ABS12" s="92"/>
      <c r="ABT12" s="92"/>
      <c r="ABU12" s="92"/>
      <c r="ABV12" s="92"/>
      <c r="ABW12" s="92"/>
      <c r="ABX12" s="92"/>
      <c r="ABY12" s="92"/>
      <c r="ABZ12" s="92"/>
      <c r="ACA12" s="92"/>
      <c r="ACB12" s="92"/>
      <c r="ACC12" s="92"/>
      <c r="ACD12" s="92"/>
      <c r="ACE12" s="92"/>
      <c r="ACF12" s="92"/>
      <c r="ACG12" s="92"/>
      <c r="ACH12" s="92"/>
      <c r="ACI12" s="92"/>
      <c r="ACJ12" s="92"/>
      <c r="ACK12" s="92"/>
      <c r="ACL12" s="92"/>
      <c r="ACM12" s="92"/>
      <c r="ACN12" s="92"/>
      <c r="ACO12" s="92"/>
      <c r="ACP12" s="92"/>
      <c r="ACQ12" s="92"/>
      <c r="ACR12" s="92"/>
      <c r="ACS12" s="92"/>
    </row>
    <row r="13" spans="1:773" s="66" customFormat="1" ht="20.25" customHeight="1" x14ac:dyDescent="0.25">
      <c r="A13" s="155">
        <v>1</v>
      </c>
      <c r="B13" s="206" t="s">
        <v>194</v>
      </c>
      <c r="C13" s="42">
        <v>441</v>
      </c>
      <c r="D13" s="42">
        <v>0</v>
      </c>
      <c r="E13" s="42">
        <v>678</v>
      </c>
      <c r="F13" s="42">
        <v>1</v>
      </c>
      <c r="G13" s="42">
        <v>3</v>
      </c>
      <c r="H13" s="42">
        <v>0</v>
      </c>
      <c r="I13" s="42">
        <v>30</v>
      </c>
      <c r="J13" s="42">
        <v>0</v>
      </c>
      <c r="K13" s="246">
        <f>M13+O13+Q13</f>
        <v>35</v>
      </c>
      <c r="L13" s="246">
        <f>N13+P13+R13</f>
        <v>55</v>
      </c>
      <c r="M13" s="42">
        <v>35</v>
      </c>
      <c r="N13" s="42">
        <v>55</v>
      </c>
      <c r="O13" s="42">
        <v>0</v>
      </c>
      <c r="P13" s="42">
        <v>0</v>
      </c>
      <c r="Q13" s="42">
        <v>0</v>
      </c>
      <c r="R13" s="42">
        <v>0</v>
      </c>
      <c r="S13" s="42">
        <v>21.21</v>
      </c>
      <c r="T13" s="42">
        <v>26.83</v>
      </c>
      <c r="U13" s="105">
        <f>C13/G13</f>
        <v>147</v>
      </c>
      <c r="V13" s="105">
        <f>E13/I13</f>
        <v>22.6</v>
      </c>
      <c r="W13" s="42">
        <v>98.92</v>
      </c>
      <c r="X13" s="42">
        <v>25.86</v>
      </c>
      <c r="Y13" s="244">
        <v>0</v>
      </c>
      <c r="Z13" s="244">
        <v>0</v>
      </c>
      <c r="AA13" s="244">
        <v>0</v>
      </c>
      <c r="AB13" s="244">
        <v>0</v>
      </c>
      <c r="AC13" s="244">
        <v>2</v>
      </c>
      <c r="AD13" s="244">
        <v>2</v>
      </c>
      <c r="AE13" s="244">
        <v>0</v>
      </c>
      <c r="AF13" s="244">
        <v>1</v>
      </c>
    </row>
    <row r="14" spans="1:773" ht="30" x14ac:dyDescent="0.25">
      <c r="A14" s="40">
        <f>A13+1</f>
        <v>2</v>
      </c>
      <c r="B14" s="204" t="s">
        <v>196</v>
      </c>
      <c r="C14" s="42">
        <v>4273</v>
      </c>
      <c r="D14" s="42"/>
      <c r="E14" s="42">
        <v>2401</v>
      </c>
      <c r="F14" s="42"/>
      <c r="G14" s="42">
        <v>445</v>
      </c>
      <c r="H14" s="42"/>
      <c r="I14" s="184">
        <v>655</v>
      </c>
      <c r="J14" s="42"/>
      <c r="K14" s="140">
        <f>M14+O14+Q14</f>
        <v>151</v>
      </c>
      <c r="L14" s="140">
        <f>N14+P14+R14</f>
        <v>266</v>
      </c>
      <c r="M14" s="42">
        <v>151</v>
      </c>
      <c r="N14" s="42">
        <v>266</v>
      </c>
      <c r="O14" s="42"/>
      <c r="P14" s="42"/>
      <c r="Q14" s="42"/>
      <c r="R14" s="42"/>
      <c r="S14" s="42">
        <v>17.600000000000001</v>
      </c>
      <c r="T14" s="42">
        <v>16.7</v>
      </c>
      <c r="U14" s="105">
        <f t="shared" ref="U14:U61" si="1">C14/G14</f>
        <v>9.6022471910112355</v>
      </c>
      <c r="V14" s="105">
        <f t="shared" ref="V14:V61" si="2">E14/I14</f>
        <v>3.665648854961832</v>
      </c>
      <c r="W14" s="42">
        <v>5.6</v>
      </c>
      <c r="X14" s="42">
        <v>5.8</v>
      </c>
      <c r="Y14" s="137">
        <v>195</v>
      </c>
      <c r="Z14" s="137">
        <v>192</v>
      </c>
      <c r="AA14" s="137">
        <v>163</v>
      </c>
      <c r="AB14" s="137">
        <v>152</v>
      </c>
      <c r="AC14" s="137">
        <v>77</v>
      </c>
      <c r="AD14" s="137">
        <v>66</v>
      </c>
      <c r="AE14" s="137">
        <v>38</v>
      </c>
      <c r="AF14" s="137">
        <v>24</v>
      </c>
    </row>
    <row r="15" spans="1:773" ht="30" x14ac:dyDescent="0.25">
      <c r="A15" s="40">
        <f t="shared" ref="A15:A25" si="3">A14+1</f>
        <v>3</v>
      </c>
      <c r="B15" s="179" t="s">
        <v>197</v>
      </c>
      <c r="C15" s="157"/>
      <c r="D15" s="157"/>
      <c r="E15" s="146"/>
      <c r="F15" s="146"/>
      <c r="G15" s="146"/>
      <c r="H15" s="146"/>
      <c r="I15" s="146"/>
      <c r="J15" s="146"/>
      <c r="K15" s="301">
        <f t="shared" ref="K15:K59" si="4">M15+O15+Q15</f>
        <v>0</v>
      </c>
      <c r="L15" s="301">
        <f t="shared" ref="L15:L59" si="5">N15+P15+R15</f>
        <v>0</v>
      </c>
      <c r="M15" s="146"/>
      <c r="N15" s="146"/>
      <c r="O15" s="146"/>
      <c r="P15" s="146"/>
      <c r="Q15" s="146"/>
      <c r="R15" s="146"/>
      <c r="S15" s="146"/>
      <c r="T15" s="146"/>
      <c r="U15" s="105"/>
      <c r="V15" s="105"/>
      <c r="W15" s="146"/>
      <c r="X15" s="146"/>
      <c r="Y15" s="157"/>
      <c r="Z15" s="157"/>
      <c r="AA15" s="157"/>
      <c r="AB15" s="157"/>
      <c r="AC15" s="157"/>
      <c r="AD15" s="157"/>
      <c r="AE15" s="157"/>
      <c r="AF15" s="157"/>
    </row>
    <row r="16" spans="1:773" ht="30" x14ac:dyDescent="0.25">
      <c r="A16" s="40">
        <f t="shared" si="3"/>
        <v>4</v>
      </c>
      <c r="B16" s="179" t="s">
        <v>198</v>
      </c>
      <c r="C16" s="42">
        <v>355</v>
      </c>
      <c r="D16" s="42"/>
      <c r="E16" s="42">
        <v>264</v>
      </c>
      <c r="F16" s="42"/>
      <c r="G16" s="42">
        <v>100</v>
      </c>
      <c r="H16" s="42">
        <v>1</v>
      </c>
      <c r="I16" s="42">
        <v>197</v>
      </c>
      <c r="J16" s="42"/>
      <c r="K16" s="301">
        <f t="shared" si="4"/>
        <v>13</v>
      </c>
      <c r="L16" s="301">
        <f t="shared" si="5"/>
        <v>19</v>
      </c>
      <c r="M16" s="42">
        <v>13</v>
      </c>
      <c r="N16" s="42">
        <v>19</v>
      </c>
      <c r="O16" s="42"/>
      <c r="P16" s="42"/>
      <c r="Q16" s="42"/>
      <c r="R16" s="42"/>
      <c r="S16" s="42">
        <v>15.89</v>
      </c>
      <c r="T16" s="42">
        <v>14.53</v>
      </c>
      <c r="U16" s="105">
        <f t="shared" si="1"/>
        <v>3.55</v>
      </c>
      <c r="V16" s="105">
        <f t="shared" si="2"/>
        <v>1.3401015228426396</v>
      </c>
      <c r="W16" s="42">
        <v>5.94</v>
      </c>
      <c r="X16" s="42">
        <v>6.04</v>
      </c>
      <c r="Y16" s="137">
        <v>67</v>
      </c>
      <c r="Z16" s="137">
        <v>64</v>
      </c>
      <c r="AA16" s="137">
        <v>101</v>
      </c>
      <c r="AB16" s="137">
        <v>89</v>
      </c>
      <c r="AC16" s="137">
        <v>45</v>
      </c>
      <c r="AD16" s="137">
        <v>35</v>
      </c>
      <c r="AE16" s="137">
        <v>63</v>
      </c>
      <c r="AF16" s="137">
        <v>49</v>
      </c>
    </row>
    <row r="17" spans="1:32" x14ac:dyDescent="0.25">
      <c r="A17" s="40">
        <f t="shared" si="3"/>
        <v>5</v>
      </c>
      <c r="B17" s="178" t="s">
        <v>199</v>
      </c>
      <c r="C17" s="42">
        <v>1087</v>
      </c>
      <c r="D17" s="42"/>
      <c r="E17" s="42">
        <v>1493</v>
      </c>
      <c r="F17" s="42"/>
      <c r="G17" s="42">
        <v>248</v>
      </c>
      <c r="H17" s="42"/>
      <c r="I17" s="42">
        <v>377</v>
      </c>
      <c r="J17" s="42"/>
      <c r="K17" s="301">
        <f t="shared" si="4"/>
        <v>13</v>
      </c>
      <c r="L17" s="301">
        <f t="shared" si="5"/>
        <v>18</v>
      </c>
      <c r="M17" s="42">
        <v>13</v>
      </c>
      <c r="N17" s="42">
        <v>18</v>
      </c>
      <c r="O17" s="42"/>
      <c r="P17" s="42"/>
      <c r="Q17" s="42"/>
      <c r="R17" s="42"/>
      <c r="S17" s="42">
        <v>15.6</v>
      </c>
      <c r="T17" s="42">
        <v>18.04</v>
      </c>
      <c r="U17" s="105">
        <f t="shared" si="1"/>
        <v>4.383064516129032</v>
      </c>
      <c r="V17" s="105">
        <f t="shared" si="2"/>
        <v>3.9602122015915118</v>
      </c>
      <c r="W17" s="42">
        <v>2</v>
      </c>
      <c r="X17" s="42">
        <v>2</v>
      </c>
      <c r="Y17" s="263">
        <v>95</v>
      </c>
      <c r="Z17" s="263">
        <v>95</v>
      </c>
      <c r="AA17" s="263">
        <v>153</v>
      </c>
      <c r="AB17" s="263">
        <v>153</v>
      </c>
      <c r="AC17" s="263">
        <v>70</v>
      </c>
      <c r="AD17" s="263">
        <v>70</v>
      </c>
      <c r="AE17" s="263">
        <v>67</v>
      </c>
      <c r="AF17" s="263">
        <v>67</v>
      </c>
    </row>
    <row r="18" spans="1:32" ht="30" x14ac:dyDescent="0.25">
      <c r="A18" s="40">
        <f t="shared" si="3"/>
        <v>6</v>
      </c>
      <c r="B18" s="179" t="s">
        <v>200</v>
      </c>
      <c r="C18" s="238"/>
      <c r="D18" s="238"/>
      <c r="E18" s="238"/>
      <c r="F18" s="238"/>
      <c r="G18" s="238"/>
      <c r="H18" s="238"/>
      <c r="I18" s="238"/>
      <c r="J18" s="238"/>
      <c r="K18" s="301">
        <f t="shared" si="4"/>
        <v>0</v>
      </c>
      <c r="L18" s="301">
        <f t="shared" si="5"/>
        <v>0</v>
      </c>
      <c r="M18" s="238"/>
      <c r="N18" s="238"/>
      <c r="O18" s="238"/>
      <c r="P18" s="238"/>
      <c r="Q18" s="238"/>
      <c r="R18" s="238"/>
      <c r="S18" s="238"/>
      <c r="T18" s="238"/>
      <c r="U18" s="105"/>
      <c r="V18" s="105"/>
      <c r="W18" s="238"/>
      <c r="X18" s="238"/>
      <c r="Y18" s="236">
        <v>37</v>
      </c>
      <c r="Z18" s="236">
        <v>6</v>
      </c>
      <c r="AA18" s="236">
        <v>38</v>
      </c>
      <c r="AB18" s="236">
        <v>25</v>
      </c>
      <c r="AC18" s="236">
        <v>28</v>
      </c>
      <c r="AD18" s="236">
        <v>1</v>
      </c>
      <c r="AE18" s="236">
        <v>30</v>
      </c>
      <c r="AF18" s="236">
        <v>11</v>
      </c>
    </row>
    <row r="19" spans="1:32" ht="30" x14ac:dyDescent="0.25">
      <c r="A19" s="40">
        <f t="shared" si="3"/>
        <v>7</v>
      </c>
      <c r="B19" s="179" t="s">
        <v>201</v>
      </c>
      <c r="C19" s="42">
        <v>236</v>
      </c>
      <c r="D19" s="42"/>
      <c r="E19" s="42">
        <v>148</v>
      </c>
      <c r="F19" s="42"/>
      <c r="G19" s="42">
        <v>60</v>
      </c>
      <c r="H19" s="42"/>
      <c r="I19" s="42">
        <v>27</v>
      </c>
      <c r="J19" s="42"/>
      <c r="K19" s="301">
        <f t="shared" si="4"/>
        <v>0</v>
      </c>
      <c r="L19" s="301">
        <f t="shared" si="5"/>
        <v>0</v>
      </c>
      <c r="M19" s="42"/>
      <c r="N19" s="42"/>
      <c r="O19" s="42"/>
      <c r="P19" s="42"/>
      <c r="Q19" s="42"/>
      <c r="R19" s="42"/>
      <c r="S19" s="42">
        <v>3.5</v>
      </c>
      <c r="T19" s="42">
        <v>2.6</v>
      </c>
      <c r="U19" s="105">
        <f t="shared" si="1"/>
        <v>3.9333333333333331</v>
      </c>
      <c r="V19" s="105">
        <f t="shared" si="2"/>
        <v>5.4814814814814818</v>
      </c>
      <c r="W19" s="42">
        <v>1</v>
      </c>
      <c r="X19" s="42">
        <v>5.5</v>
      </c>
      <c r="Y19" s="137">
        <v>180</v>
      </c>
      <c r="Z19" s="137">
        <v>157</v>
      </c>
      <c r="AA19" s="137">
        <v>60</v>
      </c>
      <c r="AB19" s="137">
        <v>53</v>
      </c>
      <c r="AC19" s="137">
        <v>37</v>
      </c>
      <c r="AD19" s="137">
        <v>28</v>
      </c>
      <c r="AE19" s="137">
        <v>35</v>
      </c>
      <c r="AF19" s="137">
        <v>33</v>
      </c>
    </row>
    <row r="20" spans="1:32" ht="30" x14ac:dyDescent="0.25">
      <c r="A20" s="40">
        <f t="shared" si="3"/>
        <v>8</v>
      </c>
      <c r="B20" s="179" t="s">
        <v>202</v>
      </c>
      <c r="C20" s="42">
        <v>113</v>
      </c>
      <c r="D20" s="42"/>
      <c r="E20" s="42">
        <v>62</v>
      </c>
      <c r="F20" s="42"/>
      <c r="G20" s="42"/>
      <c r="H20" s="42"/>
      <c r="I20" s="42">
        <v>16</v>
      </c>
      <c r="J20" s="42"/>
      <c r="K20" s="301">
        <f t="shared" si="4"/>
        <v>0</v>
      </c>
      <c r="L20" s="301">
        <f t="shared" si="5"/>
        <v>0</v>
      </c>
      <c r="M20" s="42"/>
      <c r="N20" s="42"/>
      <c r="O20" s="42"/>
      <c r="P20" s="42"/>
      <c r="Q20" s="42"/>
      <c r="R20" s="42"/>
      <c r="S20" s="42">
        <v>4.2</v>
      </c>
      <c r="T20" s="42">
        <v>3.6</v>
      </c>
      <c r="U20" s="105"/>
      <c r="V20" s="105">
        <f t="shared" si="2"/>
        <v>3.875</v>
      </c>
      <c r="W20" s="42">
        <v>1.2</v>
      </c>
      <c r="X20" s="42">
        <v>1.2</v>
      </c>
      <c r="Y20" s="137"/>
      <c r="Z20" s="137"/>
      <c r="AA20" s="137">
        <v>7</v>
      </c>
      <c r="AB20" s="137">
        <v>7</v>
      </c>
      <c r="AC20" s="137"/>
      <c r="AD20" s="137"/>
      <c r="AE20" s="157"/>
      <c r="AF20" s="157"/>
    </row>
    <row r="21" spans="1:32" ht="30" x14ac:dyDescent="0.25">
      <c r="A21" s="40">
        <f t="shared" si="3"/>
        <v>9</v>
      </c>
      <c r="B21" s="179" t="s">
        <v>203</v>
      </c>
      <c r="C21" s="42">
        <v>410</v>
      </c>
      <c r="D21" s="42"/>
      <c r="E21" s="184">
        <v>375</v>
      </c>
      <c r="F21" s="42"/>
      <c r="G21" s="42">
        <v>33</v>
      </c>
      <c r="H21" s="42"/>
      <c r="I21" s="42">
        <v>30</v>
      </c>
      <c r="J21" s="42"/>
      <c r="K21" s="301">
        <f t="shared" si="4"/>
        <v>0</v>
      </c>
      <c r="L21" s="301">
        <f t="shared" si="5"/>
        <v>0</v>
      </c>
      <c r="M21" s="42"/>
      <c r="N21" s="42"/>
      <c r="O21" s="42"/>
      <c r="P21" s="42"/>
      <c r="Q21" s="42"/>
      <c r="R21" s="42"/>
      <c r="S21" s="42">
        <v>11.8</v>
      </c>
      <c r="T21" s="42">
        <v>11.2</v>
      </c>
      <c r="U21" s="105">
        <f t="shared" si="1"/>
        <v>12.424242424242424</v>
      </c>
      <c r="V21" s="105">
        <f t="shared" si="2"/>
        <v>12.5</v>
      </c>
      <c r="W21" s="42">
        <v>8.3000000000000007</v>
      </c>
      <c r="X21" s="42">
        <v>8.5</v>
      </c>
      <c r="Y21" s="137">
        <v>38</v>
      </c>
      <c r="Z21" s="137">
        <v>32</v>
      </c>
      <c r="AA21" s="41">
        <v>35</v>
      </c>
      <c r="AB21" s="41">
        <v>30</v>
      </c>
      <c r="AC21" s="137">
        <v>54</v>
      </c>
      <c r="AD21" s="137">
        <v>41</v>
      </c>
      <c r="AE21" s="41">
        <v>54</v>
      </c>
      <c r="AF21" s="137">
        <v>43</v>
      </c>
    </row>
    <row r="22" spans="1:32" ht="30" x14ac:dyDescent="0.25">
      <c r="A22" s="40">
        <f t="shared" si="3"/>
        <v>10</v>
      </c>
      <c r="B22" s="179" t="s">
        <v>204</v>
      </c>
      <c r="C22" s="157"/>
      <c r="D22" s="157"/>
      <c r="E22" s="146"/>
      <c r="F22" s="146"/>
      <c r="G22" s="146"/>
      <c r="H22" s="146"/>
      <c r="I22" s="146"/>
      <c r="J22" s="146"/>
      <c r="K22" s="301">
        <f t="shared" si="4"/>
        <v>0</v>
      </c>
      <c r="L22" s="301">
        <f t="shared" si="5"/>
        <v>0</v>
      </c>
      <c r="M22" s="146"/>
      <c r="N22" s="146"/>
      <c r="O22" s="146"/>
      <c r="P22" s="146"/>
      <c r="Q22" s="146"/>
      <c r="R22" s="146"/>
      <c r="S22" s="146"/>
      <c r="T22" s="146"/>
      <c r="U22" s="105"/>
      <c r="V22" s="105"/>
      <c r="W22" s="146"/>
      <c r="X22" s="146"/>
      <c r="Y22" s="157"/>
      <c r="Z22" s="157"/>
      <c r="AA22" s="157"/>
      <c r="AB22" s="157"/>
      <c r="AC22" s="157"/>
      <c r="AD22" s="157"/>
      <c r="AE22" s="157"/>
      <c r="AF22" s="157"/>
    </row>
    <row r="23" spans="1:32" ht="30" x14ac:dyDescent="0.25">
      <c r="A23" s="40">
        <f t="shared" si="3"/>
        <v>11</v>
      </c>
      <c r="B23" s="179" t="s">
        <v>205</v>
      </c>
      <c r="C23" s="238">
        <v>526</v>
      </c>
      <c r="D23" s="238"/>
      <c r="E23" s="238">
        <v>226</v>
      </c>
      <c r="F23" s="238"/>
      <c r="G23" s="238">
        <v>49</v>
      </c>
      <c r="H23" s="238"/>
      <c r="I23" s="238">
        <v>25</v>
      </c>
      <c r="J23" s="238"/>
      <c r="K23" s="301">
        <f t="shared" si="4"/>
        <v>13</v>
      </c>
      <c r="L23" s="301">
        <f t="shared" si="5"/>
        <v>3</v>
      </c>
      <c r="M23" s="238">
        <v>11</v>
      </c>
      <c r="N23" s="238">
        <v>3</v>
      </c>
      <c r="O23" s="238"/>
      <c r="P23" s="238"/>
      <c r="Q23" s="238">
        <v>2</v>
      </c>
      <c r="R23" s="238"/>
      <c r="S23" s="238">
        <v>13.3</v>
      </c>
      <c r="T23" s="238">
        <v>13.7</v>
      </c>
      <c r="U23" s="105">
        <f t="shared" si="1"/>
        <v>10.73469387755102</v>
      </c>
      <c r="V23" s="105">
        <f t="shared" si="2"/>
        <v>9.0399999999999991</v>
      </c>
      <c r="W23" s="238">
        <v>1.4</v>
      </c>
      <c r="X23" s="238">
        <v>1.6</v>
      </c>
      <c r="Y23" s="236">
        <v>46</v>
      </c>
      <c r="Z23" s="236">
        <v>25</v>
      </c>
      <c r="AA23" s="236">
        <v>38</v>
      </c>
      <c r="AB23" s="236">
        <v>32</v>
      </c>
      <c r="AC23" s="236">
        <v>7</v>
      </c>
      <c r="AD23" s="236">
        <v>3</v>
      </c>
      <c r="AE23" s="236">
        <v>6</v>
      </c>
      <c r="AF23" s="236">
        <v>5</v>
      </c>
    </row>
    <row r="24" spans="1:32" ht="30" x14ac:dyDescent="0.25">
      <c r="A24" s="40">
        <f t="shared" si="3"/>
        <v>12</v>
      </c>
      <c r="B24" s="179" t="s">
        <v>206</v>
      </c>
      <c r="C24" s="157"/>
      <c r="D24" s="157"/>
      <c r="E24" s="146"/>
      <c r="F24" s="146"/>
      <c r="G24" s="146"/>
      <c r="H24" s="146"/>
      <c r="I24" s="146"/>
      <c r="J24" s="146"/>
      <c r="K24" s="301">
        <f t="shared" si="4"/>
        <v>0</v>
      </c>
      <c r="L24" s="301">
        <f t="shared" si="5"/>
        <v>0</v>
      </c>
      <c r="M24" s="146"/>
      <c r="N24" s="146"/>
      <c r="O24" s="146"/>
      <c r="P24" s="146"/>
      <c r="Q24" s="146"/>
      <c r="R24" s="146"/>
      <c r="S24" s="146"/>
      <c r="T24" s="146"/>
      <c r="U24" s="105"/>
      <c r="V24" s="105"/>
      <c r="W24" s="146"/>
      <c r="X24" s="146"/>
      <c r="Y24" s="157"/>
      <c r="Z24" s="157"/>
      <c r="AA24" s="157"/>
      <c r="AB24" s="157"/>
      <c r="AC24" s="157"/>
      <c r="AD24" s="157"/>
      <c r="AE24" s="157"/>
      <c r="AF24" s="157"/>
    </row>
    <row r="25" spans="1:32" ht="30" x14ac:dyDescent="0.25">
      <c r="A25" s="40">
        <f t="shared" si="3"/>
        <v>13</v>
      </c>
      <c r="B25" s="179" t="s">
        <v>207</v>
      </c>
      <c r="C25" s="157"/>
      <c r="D25" s="157"/>
      <c r="E25" s="146"/>
      <c r="F25" s="146"/>
      <c r="G25" s="146"/>
      <c r="H25" s="146"/>
      <c r="I25" s="146"/>
      <c r="J25" s="146"/>
      <c r="K25" s="301">
        <f t="shared" si="4"/>
        <v>0</v>
      </c>
      <c r="L25" s="301">
        <f t="shared" si="5"/>
        <v>0</v>
      </c>
      <c r="M25" s="146"/>
      <c r="N25" s="146"/>
      <c r="O25" s="146"/>
      <c r="P25" s="146"/>
      <c r="Q25" s="146"/>
      <c r="R25" s="146"/>
      <c r="S25" s="146"/>
      <c r="T25" s="146"/>
      <c r="U25" s="105"/>
      <c r="V25" s="105"/>
      <c r="W25" s="146"/>
      <c r="X25" s="146"/>
      <c r="Y25" s="157"/>
      <c r="Z25" s="157"/>
      <c r="AA25" s="157"/>
      <c r="AB25" s="157"/>
      <c r="AC25" s="157"/>
      <c r="AD25" s="157"/>
      <c r="AE25" s="157"/>
      <c r="AF25" s="157"/>
    </row>
    <row r="26" spans="1:32" x14ac:dyDescent="0.25">
      <c r="A26" s="149"/>
      <c r="B26" s="148" t="s">
        <v>208</v>
      </c>
      <c r="C26" s="159">
        <f>SUM(C13:C25)</f>
        <v>7441</v>
      </c>
      <c r="D26" s="159">
        <f t="shared" ref="D26:AF26" si="6">SUM(D13:D25)</f>
        <v>0</v>
      </c>
      <c r="E26" s="159">
        <f t="shared" si="6"/>
        <v>5647</v>
      </c>
      <c r="F26" s="159">
        <f t="shared" si="6"/>
        <v>1</v>
      </c>
      <c r="G26" s="159">
        <f t="shared" si="6"/>
        <v>938</v>
      </c>
      <c r="H26" s="159">
        <f t="shared" si="6"/>
        <v>1</v>
      </c>
      <c r="I26" s="159">
        <f t="shared" si="6"/>
        <v>1357</v>
      </c>
      <c r="J26" s="159">
        <f t="shared" si="6"/>
        <v>0</v>
      </c>
      <c r="K26" s="301">
        <f t="shared" si="4"/>
        <v>225</v>
      </c>
      <c r="L26" s="301">
        <f t="shared" si="5"/>
        <v>361</v>
      </c>
      <c r="M26" s="159">
        <f t="shared" si="6"/>
        <v>223</v>
      </c>
      <c r="N26" s="159">
        <f t="shared" si="6"/>
        <v>361</v>
      </c>
      <c r="O26" s="159">
        <f t="shared" si="6"/>
        <v>0</v>
      </c>
      <c r="P26" s="159">
        <f t="shared" si="6"/>
        <v>0</v>
      </c>
      <c r="Q26" s="159">
        <f t="shared" si="6"/>
        <v>2</v>
      </c>
      <c r="R26" s="159">
        <f t="shared" si="6"/>
        <v>0</v>
      </c>
      <c r="S26" s="159">
        <f>AVERAGE(S13:S25)</f>
        <v>12.887499999999999</v>
      </c>
      <c r="T26" s="159">
        <f>AVERAGE(T13:T25)</f>
        <v>13.399999999999999</v>
      </c>
      <c r="U26" s="306">
        <f t="shared" si="1"/>
        <v>7.9328358208955221</v>
      </c>
      <c r="V26" s="306">
        <f t="shared" si="2"/>
        <v>4.1613854089904203</v>
      </c>
      <c r="W26" s="309">
        <f>AVERAGE(W13:W25)</f>
        <v>15.545</v>
      </c>
      <c r="X26" s="309">
        <f>AVERAGE(X13:X25)</f>
        <v>7.0625000000000009</v>
      </c>
      <c r="Y26" s="159">
        <f t="shared" si="6"/>
        <v>658</v>
      </c>
      <c r="Z26" s="159">
        <f t="shared" si="6"/>
        <v>571</v>
      </c>
      <c r="AA26" s="159">
        <f t="shared" si="6"/>
        <v>595</v>
      </c>
      <c r="AB26" s="159">
        <f t="shared" si="6"/>
        <v>541</v>
      </c>
      <c r="AC26" s="159">
        <f t="shared" si="6"/>
        <v>320</v>
      </c>
      <c r="AD26" s="159">
        <f t="shared" si="6"/>
        <v>246</v>
      </c>
      <c r="AE26" s="159">
        <f t="shared" si="6"/>
        <v>293</v>
      </c>
      <c r="AF26" s="159">
        <f t="shared" si="6"/>
        <v>233</v>
      </c>
    </row>
    <row r="27" spans="1:32" x14ac:dyDescent="0.25">
      <c r="A27" s="40">
        <v>14</v>
      </c>
      <c r="B27" s="178" t="s">
        <v>209</v>
      </c>
      <c r="C27" s="157"/>
      <c r="D27" s="157"/>
      <c r="E27" s="146"/>
      <c r="F27" s="146"/>
      <c r="G27" s="146"/>
      <c r="H27" s="146"/>
      <c r="I27" s="146"/>
      <c r="J27" s="146"/>
      <c r="K27" s="301">
        <f t="shared" si="4"/>
        <v>0</v>
      </c>
      <c r="L27" s="301">
        <f t="shared" si="5"/>
        <v>0</v>
      </c>
      <c r="M27" s="146"/>
      <c r="N27" s="146"/>
      <c r="O27" s="146"/>
      <c r="P27" s="146"/>
      <c r="Q27" s="146"/>
      <c r="R27" s="146"/>
      <c r="S27" s="146"/>
      <c r="T27" s="146"/>
      <c r="U27" s="105"/>
      <c r="V27" s="105"/>
      <c r="W27" s="146"/>
      <c r="X27" s="146"/>
      <c r="Y27" s="157"/>
      <c r="Z27" s="157"/>
      <c r="AA27" s="157"/>
      <c r="AB27" s="157"/>
      <c r="AC27" s="157"/>
      <c r="AD27" s="157"/>
      <c r="AE27" s="157"/>
      <c r="AF27" s="157"/>
    </row>
    <row r="28" spans="1:32" x14ac:dyDescent="0.25">
      <c r="A28" s="40">
        <f>A27+1</f>
        <v>15</v>
      </c>
      <c r="B28" s="179" t="s">
        <v>210</v>
      </c>
      <c r="C28" s="42">
        <v>64</v>
      </c>
      <c r="D28" s="153">
        <v>18</v>
      </c>
      <c r="E28" s="42">
        <v>54</v>
      </c>
      <c r="F28" s="153">
        <v>2</v>
      </c>
      <c r="G28" s="42">
        <v>7</v>
      </c>
      <c r="H28" s="42">
        <v>0</v>
      </c>
      <c r="I28" s="42">
        <v>1</v>
      </c>
      <c r="J28" s="42">
        <v>1</v>
      </c>
      <c r="K28" s="301">
        <f t="shared" si="4"/>
        <v>0</v>
      </c>
      <c r="L28" s="301">
        <f t="shared" si="5"/>
        <v>0</v>
      </c>
      <c r="M28" s="42"/>
      <c r="N28" s="42"/>
      <c r="O28" s="42"/>
      <c r="P28" s="42"/>
      <c r="Q28" s="42"/>
      <c r="R28" s="42"/>
      <c r="S28" s="42">
        <v>2.2999999999999998</v>
      </c>
      <c r="T28" s="42">
        <v>1.8</v>
      </c>
      <c r="U28" s="105">
        <f t="shared" si="1"/>
        <v>9.1428571428571423</v>
      </c>
      <c r="V28" s="105">
        <f t="shared" si="2"/>
        <v>54</v>
      </c>
      <c r="W28" s="42"/>
      <c r="X28" s="42"/>
      <c r="Y28" s="137">
        <v>18</v>
      </c>
      <c r="Z28" s="137">
        <v>14</v>
      </c>
      <c r="AA28" s="137">
        <v>9</v>
      </c>
      <c r="AB28" s="137">
        <v>5</v>
      </c>
      <c r="AC28" s="157"/>
      <c r="AD28" s="157"/>
      <c r="AE28" s="157"/>
      <c r="AF28" s="157"/>
    </row>
    <row r="29" spans="1:32" x14ac:dyDescent="0.25">
      <c r="A29" s="40">
        <f t="shared" ref="A29:A59" si="7">A28+1</f>
        <v>16</v>
      </c>
      <c r="B29" s="178" t="s">
        <v>211</v>
      </c>
      <c r="C29" s="42">
        <v>162</v>
      </c>
      <c r="D29" s="42"/>
      <c r="E29" s="42">
        <v>285</v>
      </c>
      <c r="F29" s="42"/>
      <c r="G29" s="42">
        <v>9</v>
      </c>
      <c r="H29" s="42"/>
      <c r="I29" s="42">
        <v>8</v>
      </c>
      <c r="J29" s="42"/>
      <c r="K29" s="301">
        <f t="shared" si="4"/>
        <v>16</v>
      </c>
      <c r="L29" s="301">
        <f t="shared" si="5"/>
        <v>7</v>
      </c>
      <c r="M29" s="42">
        <v>9</v>
      </c>
      <c r="N29" s="42">
        <v>5</v>
      </c>
      <c r="O29" s="42"/>
      <c r="P29" s="42"/>
      <c r="Q29" s="42">
        <v>7</v>
      </c>
      <c r="R29" s="42">
        <v>2</v>
      </c>
      <c r="S29" s="42">
        <v>13.8</v>
      </c>
      <c r="T29" s="42">
        <v>4.6500000000000004</v>
      </c>
      <c r="U29" s="105">
        <f t="shared" si="1"/>
        <v>18</v>
      </c>
      <c r="V29" s="105">
        <f t="shared" si="2"/>
        <v>35.625</v>
      </c>
      <c r="W29" s="42">
        <v>2.27</v>
      </c>
      <c r="X29" s="42">
        <v>5.27</v>
      </c>
      <c r="Y29" s="157"/>
      <c r="Z29" s="157"/>
      <c r="AA29" s="157"/>
      <c r="AB29" s="157"/>
      <c r="AC29" s="157"/>
      <c r="AD29" s="157"/>
      <c r="AE29" s="157"/>
      <c r="AF29" s="157"/>
    </row>
    <row r="30" spans="1:32" x14ac:dyDescent="0.25">
      <c r="A30" s="40">
        <f t="shared" si="7"/>
        <v>17</v>
      </c>
      <c r="B30" s="178" t="s">
        <v>212</v>
      </c>
      <c r="C30" s="157"/>
      <c r="D30" s="157"/>
      <c r="E30" s="146"/>
      <c r="F30" s="146"/>
      <c r="G30" s="146"/>
      <c r="H30" s="146"/>
      <c r="I30" s="146"/>
      <c r="J30" s="146"/>
      <c r="K30" s="301">
        <f t="shared" si="4"/>
        <v>0</v>
      </c>
      <c r="L30" s="301">
        <f t="shared" si="5"/>
        <v>0</v>
      </c>
      <c r="M30" s="146"/>
      <c r="N30" s="146"/>
      <c r="O30" s="146"/>
      <c r="P30" s="146"/>
      <c r="Q30" s="146"/>
      <c r="R30" s="146"/>
      <c r="S30" s="146"/>
      <c r="T30" s="146"/>
      <c r="U30" s="105"/>
      <c r="V30" s="105"/>
      <c r="W30" s="146"/>
      <c r="X30" s="146"/>
      <c r="Y30" s="157"/>
      <c r="Z30" s="157"/>
      <c r="AA30" s="157"/>
      <c r="AB30" s="157"/>
      <c r="AC30" s="157"/>
      <c r="AD30" s="157"/>
      <c r="AE30" s="157"/>
      <c r="AF30" s="157"/>
    </row>
    <row r="31" spans="1:32" x14ac:dyDescent="0.25">
      <c r="A31" s="40">
        <f t="shared" si="7"/>
        <v>18</v>
      </c>
      <c r="B31" s="178" t="s">
        <v>213</v>
      </c>
      <c r="C31" s="42">
        <v>262</v>
      </c>
      <c r="D31" s="42"/>
      <c r="E31" s="42">
        <v>327</v>
      </c>
      <c r="F31" s="42"/>
      <c r="G31" s="42">
        <v>72</v>
      </c>
      <c r="H31" s="42"/>
      <c r="I31" s="42">
        <v>86</v>
      </c>
      <c r="J31" s="42"/>
      <c r="K31" s="301">
        <f t="shared" si="4"/>
        <v>0</v>
      </c>
      <c r="L31" s="301">
        <f t="shared" si="5"/>
        <v>3</v>
      </c>
      <c r="M31" s="42"/>
      <c r="N31" s="42">
        <v>3</v>
      </c>
      <c r="O31" s="42"/>
      <c r="P31" s="42"/>
      <c r="Q31" s="42"/>
      <c r="R31" s="42"/>
      <c r="S31" s="42">
        <v>11.6</v>
      </c>
      <c r="T31" s="42">
        <v>14.81</v>
      </c>
      <c r="U31" s="105">
        <f t="shared" si="1"/>
        <v>3.6388888888888888</v>
      </c>
      <c r="V31" s="105">
        <f t="shared" si="2"/>
        <v>3.8023255813953489</v>
      </c>
      <c r="W31" s="42">
        <v>1.01</v>
      </c>
      <c r="X31" s="42">
        <v>2.2200000000000002</v>
      </c>
      <c r="Y31" s="137"/>
      <c r="Z31" s="157"/>
      <c r="AA31" s="157"/>
      <c r="AB31" s="157"/>
      <c r="AC31" s="157"/>
      <c r="AD31" s="157"/>
      <c r="AE31" s="157"/>
      <c r="AF31" s="157"/>
    </row>
    <row r="32" spans="1:32" x14ac:dyDescent="0.25">
      <c r="A32" s="40">
        <f t="shared" si="7"/>
        <v>19</v>
      </c>
      <c r="B32" s="178" t="s">
        <v>214</v>
      </c>
      <c r="C32" s="157"/>
      <c r="D32" s="157"/>
      <c r="E32" s="146"/>
      <c r="F32" s="146"/>
      <c r="G32" s="146"/>
      <c r="H32" s="146"/>
      <c r="I32" s="146"/>
      <c r="J32" s="146"/>
      <c r="K32" s="301">
        <f t="shared" si="4"/>
        <v>0</v>
      </c>
      <c r="L32" s="301">
        <f t="shared" si="5"/>
        <v>0</v>
      </c>
      <c r="M32" s="146"/>
      <c r="N32" s="146"/>
      <c r="O32" s="146"/>
      <c r="P32" s="146"/>
      <c r="Q32" s="146"/>
      <c r="R32" s="146"/>
      <c r="S32" s="146"/>
      <c r="T32" s="146"/>
      <c r="U32" s="105"/>
      <c r="V32" s="105"/>
      <c r="W32" s="146"/>
      <c r="X32" s="146"/>
      <c r="Y32" s="157"/>
      <c r="Z32" s="157"/>
      <c r="AA32" s="157"/>
      <c r="AB32" s="157"/>
      <c r="AC32" s="157"/>
      <c r="AD32" s="157"/>
      <c r="AE32" s="157"/>
      <c r="AF32" s="157"/>
    </row>
    <row r="33" spans="1:32" x14ac:dyDescent="0.25">
      <c r="A33" s="40">
        <f t="shared" si="7"/>
        <v>20</v>
      </c>
      <c r="B33" s="178" t="s">
        <v>215</v>
      </c>
      <c r="C33" s="157"/>
      <c r="D33" s="157"/>
      <c r="E33" s="146"/>
      <c r="F33" s="146"/>
      <c r="G33" s="146"/>
      <c r="H33" s="146"/>
      <c r="I33" s="146"/>
      <c r="J33" s="146"/>
      <c r="K33" s="301">
        <f t="shared" si="4"/>
        <v>0</v>
      </c>
      <c r="L33" s="301">
        <f t="shared" si="5"/>
        <v>0</v>
      </c>
      <c r="M33" s="146"/>
      <c r="N33" s="146"/>
      <c r="O33" s="146"/>
      <c r="P33" s="146"/>
      <c r="Q33" s="146"/>
      <c r="R33" s="146"/>
      <c r="S33" s="146"/>
      <c r="T33" s="146"/>
      <c r="U33" s="105"/>
      <c r="V33" s="105"/>
      <c r="W33" s="146"/>
      <c r="X33" s="146"/>
      <c r="Y33" s="157"/>
      <c r="Z33" s="157"/>
      <c r="AA33" s="157"/>
      <c r="AB33" s="157"/>
      <c r="AC33" s="157"/>
      <c r="AD33" s="157"/>
      <c r="AE33" s="157"/>
      <c r="AF33" s="157"/>
    </row>
    <row r="34" spans="1:32" x14ac:dyDescent="0.25">
      <c r="A34" s="40">
        <f t="shared" si="7"/>
        <v>21</v>
      </c>
      <c r="B34" s="178" t="s">
        <v>216</v>
      </c>
      <c r="C34" s="42">
        <v>210</v>
      </c>
      <c r="D34" s="42"/>
      <c r="E34" s="42">
        <v>248</v>
      </c>
      <c r="F34" s="42"/>
      <c r="G34" s="42">
        <v>76</v>
      </c>
      <c r="H34" s="42"/>
      <c r="I34" s="42">
        <v>72</v>
      </c>
      <c r="J34" s="42"/>
      <c r="K34" s="301">
        <f t="shared" si="4"/>
        <v>0</v>
      </c>
      <c r="L34" s="301">
        <f t="shared" si="5"/>
        <v>0</v>
      </c>
      <c r="M34" s="42"/>
      <c r="N34" s="42"/>
      <c r="O34" s="42"/>
      <c r="P34" s="42"/>
      <c r="Q34" s="42"/>
      <c r="R34" s="42"/>
      <c r="S34" s="42">
        <v>25.7</v>
      </c>
      <c r="T34" s="42">
        <v>22.7</v>
      </c>
      <c r="U34" s="105">
        <f t="shared" si="1"/>
        <v>2.763157894736842</v>
      </c>
      <c r="V34" s="105">
        <f t="shared" si="2"/>
        <v>3.4444444444444446</v>
      </c>
      <c r="W34" s="42">
        <v>2.89</v>
      </c>
      <c r="X34" s="42">
        <v>2.5299999999999998</v>
      </c>
      <c r="Y34" s="137">
        <v>19</v>
      </c>
      <c r="Z34" s="137">
        <v>15</v>
      </c>
      <c r="AA34" s="137">
        <v>23</v>
      </c>
      <c r="AB34" s="137">
        <v>20</v>
      </c>
      <c r="AC34" s="137">
        <v>8</v>
      </c>
      <c r="AD34" s="137">
        <v>6</v>
      </c>
      <c r="AE34" s="137">
        <v>10</v>
      </c>
      <c r="AF34" s="137">
        <v>9</v>
      </c>
    </row>
    <row r="35" spans="1:32" x14ac:dyDescent="0.25">
      <c r="A35" s="40">
        <f t="shared" si="7"/>
        <v>22</v>
      </c>
      <c r="B35" s="178" t="s">
        <v>217</v>
      </c>
      <c r="C35" s="42">
        <v>82</v>
      </c>
      <c r="D35" s="42"/>
      <c r="E35" s="42">
        <v>55</v>
      </c>
      <c r="F35" s="42"/>
      <c r="G35" s="42">
        <v>54</v>
      </c>
      <c r="H35" s="42"/>
      <c r="I35" s="42">
        <v>37</v>
      </c>
      <c r="J35" s="42"/>
      <c r="K35" s="301">
        <f t="shared" si="4"/>
        <v>0</v>
      </c>
      <c r="L35" s="301">
        <f t="shared" si="5"/>
        <v>0</v>
      </c>
      <c r="M35" s="42"/>
      <c r="N35" s="42"/>
      <c r="O35" s="42"/>
      <c r="P35" s="42"/>
      <c r="Q35" s="42"/>
      <c r="R35" s="42"/>
      <c r="S35" s="42">
        <v>8.1999999999999993</v>
      </c>
      <c r="T35" s="42">
        <v>8.1</v>
      </c>
      <c r="U35" s="105">
        <f t="shared" si="1"/>
        <v>1.5185185185185186</v>
      </c>
      <c r="V35" s="105">
        <f t="shared" si="2"/>
        <v>1.4864864864864864</v>
      </c>
      <c r="W35" s="42">
        <v>2.4</v>
      </c>
      <c r="X35" s="42">
        <v>1.2</v>
      </c>
      <c r="Y35" s="137">
        <v>42</v>
      </c>
      <c r="Z35" s="137">
        <v>39</v>
      </c>
      <c r="AA35" s="137">
        <v>55</v>
      </c>
      <c r="AB35" s="137">
        <v>49</v>
      </c>
      <c r="AC35" s="137">
        <v>30</v>
      </c>
      <c r="AD35" s="137">
        <v>28</v>
      </c>
      <c r="AE35" s="137">
        <v>58</v>
      </c>
      <c r="AF35" s="137">
        <v>53</v>
      </c>
    </row>
    <row r="36" spans="1:32" x14ac:dyDescent="0.25">
      <c r="A36" s="40">
        <f t="shared" si="7"/>
        <v>23</v>
      </c>
      <c r="B36" s="178" t="s">
        <v>218</v>
      </c>
      <c r="C36" s="42">
        <v>107</v>
      </c>
      <c r="D36" s="42"/>
      <c r="E36" s="42">
        <v>100</v>
      </c>
      <c r="F36" s="42"/>
      <c r="G36" s="42">
        <v>7</v>
      </c>
      <c r="H36" s="42"/>
      <c r="I36" s="42">
        <v>22</v>
      </c>
      <c r="J36" s="42"/>
      <c r="K36" s="301">
        <f t="shared" si="4"/>
        <v>9</v>
      </c>
      <c r="L36" s="301">
        <f t="shared" si="5"/>
        <v>20</v>
      </c>
      <c r="M36" s="42">
        <v>9</v>
      </c>
      <c r="N36" s="42">
        <v>20</v>
      </c>
      <c r="O36" s="42"/>
      <c r="P36" s="42"/>
      <c r="Q36" s="42"/>
      <c r="R36" s="42"/>
      <c r="S36" s="42">
        <v>15</v>
      </c>
      <c r="T36" s="42">
        <v>18</v>
      </c>
      <c r="U36" s="105">
        <f t="shared" si="1"/>
        <v>15.285714285714286</v>
      </c>
      <c r="V36" s="105">
        <f t="shared" si="2"/>
        <v>4.5454545454545459</v>
      </c>
      <c r="W36" s="42">
        <v>2</v>
      </c>
      <c r="X36" s="42">
        <v>2</v>
      </c>
      <c r="Y36" s="137">
        <v>54</v>
      </c>
      <c r="Z36" s="137">
        <v>46</v>
      </c>
      <c r="AA36" s="137">
        <v>63</v>
      </c>
      <c r="AB36" s="137">
        <v>51</v>
      </c>
      <c r="AC36" s="137">
        <v>32</v>
      </c>
      <c r="AD36" s="137">
        <v>27</v>
      </c>
      <c r="AE36" s="137">
        <v>28</v>
      </c>
      <c r="AF36" s="137">
        <v>19</v>
      </c>
    </row>
    <row r="37" spans="1:32" x14ac:dyDescent="0.25">
      <c r="A37" s="40">
        <f t="shared" si="7"/>
        <v>24</v>
      </c>
      <c r="B37" s="179" t="s">
        <v>219</v>
      </c>
      <c r="C37" s="157"/>
      <c r="D37" s="157"/>
      <c r="E37" s="146"/>
      <c r="F37" s="146"/>
      <c r="G37" s="146"/>
      <c r="H37" s="146"/>
      <c r="I37" s="146"/>
      <c r="J37" s="146"/>
      <c r="K37" s="301">
        <f t="shared" si="4"/>
        <v>0</v>
      </c>
      <c r="L37" s="301">
        <f t="shared" si="5"/>
        <v>0</v>
      </c>
      <c r="M37" s="146"/>
      <c r="N37" s="146"/>
      <c r="O37" s="146"/>
      <c r="P37" s="146"/>
      <c r="Q37" s="146"/>
      <c r="R37" s="146"/>
      <c r="S37" s="146"/>
      <c r="T37" s="146"/>
      <c r="U37" s="105"/>
      <c r="V37" s="105"/>
      <c r="W37" s="146"/>
      <c r="X37" s="146"/>
      <c r="Y37" s="157"/>
      <c r="Z37" s="157"/>
      <c r="AA37" s="157"/>
      <c r="AB37" s="157"/>
      <c r="AC37" s="157"/>
      <c r="AD37" s="157"/>
      <c r="AE37" s="157"/>
      <c r="AF37" s="157"/>
    </row>
    <row r="38" spans="1:32" x14ac:dyDescent="0.25">
      <c r="A38" s="40">
        <f t="shared" si="7"/>
        <v>25</v>
      </c>
      <c r="B38" s="178" t="s">
        <v>220</v>
      </c>
      <c r="C38" s="157"/>
      <c r="D38" s="157"/>
      <c r="E38" s="146"/>
      <c r="F38" s="146"/>
      <c r="G38" s="146"/>
      <c r="H38" s="146"/>
      <c r="I38" s="146"/>
      <c r="J38" s="146"/>
      <c r="K38" s="301">
        <f t="shared" si="4"/>
        <v>0</v>
      </c>
      <c r="L38" s="301">
        <f t="shared" si="5"/>
        <v>0</v>
      </c>
      <c r="M38" s="146"/>
      <c r="N38" s="146"/>
      <c r="O38" s="146"/>
      <c r="P38" s="146"/>
      <c r="Q38" s="146"/>
      <c r="R38" s="146"/>
      <c r="S38" s="146"/>
      <c r="T38" s="146"/>
      <c r="U38" s="105"/>
      <c r="V38" s="105"/>
      <c r="W38" s="146"/>
      <c r="X38" s="146"/>
      <c r="Y38" s="157"/>
      <c r="Z38" s="157"/>
      <c r="AA38" s="157"/>
      <c r="AB38" s="157"/>
      <c r="AC38" s="157"/>
      <c r="AD38" s="157"/>
      <c r="AE38" s="157"/>
      <c r="AF38" s="157"/>
    </row>
    <row r="39" spans="1:32" x14ac:dyDescent="0.25">
      <c r="A39" s="40">
        <f t="shared" si="7"/>
        <v>26</v>
      </c>
      <c r="B39" s="178" t="s">
        <v>221</v>
      </c>
      <c r="C39" s="157"/>
      <c r="D39" s="157"/>
      <c r="E39" s="146"/>
      <c r="F39" s="146"/>
      <c r="G39" s="146"/>
      <c r="H39" s="146"/>
      <c r="I39" s="146"/>
      <c r="J39" s="146"/>
      <c r="K39" s="301">
        <f t="shared" si="4"/>
        <v>0</v>
      </c>
      <c r="L39" s="301">
        <f t="shared" si="5"/>
        <v>0</v>
      </c>
      <c r="M39" s="146"/>
      <c r="N39" s="146"/>
      <c r="O39" s="146"/>
      <c r="P39" s="146"/>
      <c r="Q39" s="146"/>
      <c r="R39" s="146"/>
      <c r="S39" s="146"/>
      <c r="T39" s="146"/>
      <c r="U39" s="105"/>
      <c r="V39" s="105"/>
      <c r="W39" s="146"/>
      <c r="X39" s="146"/>
      <c r="Y39" s="157"/>
      <c r="Z39" s="157"/>
      <c r="AA39" s="157"/>
      <c r="AB39" s="157"/>
      <c r="AC39" s="157"/>
      <c r="AD39" s="157"/>
      <c r="AE39" s="157"/>
      <c r="AF39" s="157"/>
    </row>
    <row r="40" spans="1:32" ht="30" x14ac:dyDescent="0.25">
      <c r="A40" s="40">
        <f t="shared" si="7"/>
        <v>27</v>
      </c>
      <c r="B40" s="179" t="s">
        <v>222</v>
      </c>
      <c r="C40" s="157"/>
      <c r="D40" s="157"/>
      <c r="E40" s="146"/>
      <c r="F40" s="146"/>
      <c r="G40" s="146"/>
      <c r="H40" s="146"/>
      <c r="I40" s="146"/>
      <c r="J40" s="146"/>
      <c r="K40" s="301">
        <f t="shared" si="4"/>
        <v>0</v>
      </c>
      <c r="L40" s="301">
        <f t="shared" si="5"/>
        <v>0</v>
      </c>
      <c r="M40" s="146"/>
      <c r="N40" s="146"/>
      <c r="O40" s="146"/>
      <c r="P40" s="146"/>
      <c r="Q40" s="146"/>
      <c r="R40" s="146"/>
      <c r="S40" s="146"/>
      <c r="T40" s="146"/>
      <c r="U40" s="105"/>
      <c r="V40" s="105"/>
      <c r="W40" s="146"/>
      <c r="X40" s="146"/>
      <c r="Y40" s="157"/>
      <c r="Z40" s="157"/>
      <c r="AA40" s="157"/>
      <c r="AB40" s="157"/>
      <c r="AC40" s="157"/>
      <c r="AD40" s="157"/>
      <c r="AE40" s="157"/>
      <c r="AF40" s="157"/>
    </row>
    <row r="41" spans="1:32" x14ac:dyDescent="0.25">
      <c r="A41" s="40">
        <f t="shared" si="7"/>
        <v>28</v>
      </c>
      <c r="B41" s="178" t="s">
        <v>223</v>
      </c>
      <c r="C41" s="157"/>
      <c r="D41" s="157"/>
      <c r="E41" s="146"/>
      <c r="F41" s="146"/>
      <c r="G41" s="146"/>
      <c r="H41" s="146"/>
      <c r="I41" s="146"/>
      <c r="J41" s="146"/>
      <c r="K41" s="301">
        <f t="shared" si="4"/>
        <v>0</v>
      </c>
      <c r="L41" s="301">
        <f t="shared" si="5"/>
        <v>0</v>
      </c>
      <c r="M41" s="146"/>
      <c r="N41" s="146"/>
      <c r="O41" s="146"/>
      <c r="P41" s="146"/>
      <c r="Q41" s="146"/>
      <c r="R41" s="146"/>
      <c r="S41" s="146"/>
      <c r="T41" s="146"/>
      <c r="U41" s="105"/>
      <c r="V41" s="105"/>
      <c r="W41" s="146"/>
      <c r="X41" s="146"/>
      <c r="Y41" s="157"/>
      <c r="Z41" s="157"/>
      <c r="AA41" s="157"/>
      <c r="AB41" s="157"/>
      <c r="AC41" s="157"/>
      <c r="AD41" s="157"/>
      <c r="AE41" s="157"/>
      <c r="AF41" s="157"/>
    </row>
    <row r="42" spans="1:32" x14ac:dyDescent="0.25">
      <c r="A42" s="40">
        <f t="shared" si="7"/>
        <v>29</v>
      </c>
      <c r="B42" s="178" t="s">
        <v>224</v>
      </c>
      <c r="C42" s="157"/>
      <c r="D42" s="157"/>
      <c r="E42" s="146"/>
      <c r="F42" s="146"/>
      <c r="G42" s="146"/>
      <c r="H42" s="146"/>
      <c r="I42" s="146"/>
      <c r="J42" s="146"/>
      <c r="K42" s="301">
        <f t="shared" si="4"/>
        <v>0</v>
      </c>
      <c r="L42" s="301">
        <f t="shared" si="5"/>
        <v>0</v>
      </c>
      <c r="M42" s="146"/>
      <c r="N42" s="146"/>
      <c r="O42" s="146"/>
      <c r="P42" s="146"/>
      <c r="Q42" s="146"/>
      <c r="R42" s="146"/>
      <c r="S42" s="146"/>
      <c r="T42" s="146"/>
      <c r="U42" s="105"/>
      <c r="V42" s="105"/>
      <c r="W42" s="146"/>
      <c r="X42" s="146"/>
      <c r="Y42" s="157"/>
      <c r="Z42" s="157"/>
      <c r="AA42" s="157"/>
      <c r="AB42" s="157"/>
      <c r="AC42" s="157"/>
      <c r="AD42" s="157"/>
      <c r="AE42" s="157"/>
      <c r="AF42" s="157"/>
    </row>
    <row r="43" spans="1:32" x14ac:dyDescent="0.25">
      <c r="A43" s="40">
        <f t="shared" si="7"/>
        <v>30</v>
      </c>
      <c r="B43" s="178" t="s">
        <v>225</v>
      </c>
      <c r="C43" s="157"/>
      <c r="D43" s="157"/>
      <c r="E43" s="146"/>
      <c r="F43" s="146"/>
      <c r="G43" s="146"/>
      <c r="H43" s="146"/>
      <c r="I43" s="146"/>
      <c r="J43" s="146"/>
      <c r="K43" s="301">
        <f t="shared" si="4"/>
        <v>0</v>
      </c>
      <c r="L43" s="301">
        <f t="shared" si="5"/>
        <v>0</v>
      </c>
      <c r="M43" s="146"/>
      <c r="N43" s="146"/>
      <c r="O43" s="146"/>
      <c r="P43" s="146"/>
      <c r="Q43" s="146"/>
      <c r="R43" s="146"/>
      <c r="S43" s="146"/>
      <c r="T43" s="146"/>
      <c r="U43" s="105"/>
      <c r="V43" s="105"/>
      <c r="W43" s="146"/>
      <c r="X43" s="146"/>
      <c r="Y43" s="157"/>
      <c r="Z43" s="157"/>
      <c r="AA43" s="157"/>
      <c r="AB43" s="157"/>
      <c r="AC43" s="157"/>
      <c r="AD43" s="157"/>
      <c r="AE43" s="157"/>
      <c r="AF43" s="157"/>
    </row>
    <row r="44" spans="1:32" x14ac:dyDescent="0.25">
      <c r="A44" s="40">
        <f t="shared" si="7"/>
        <v>31</v>
      </c>
      <c r="B44" s="178" t="s">
        <v>226</v>
      </c>
      <c r="C44" s="157"/>
      <c r="D44" s="157"/>
      <c r="E44" s="146"/>
      <c r="F44" s="146"/>
      <c r="G44" s="146"/>
      <c r="H44" s="146"/>
      <c r="I44" s="146"/>
      <c r="J44" s="146"/>
      <c r="K44" s="301">
        <f t="shared" si="4"/>
        <v>0</v>
      </c>
      <c r="L44" s="301">
        <f t="shared" si="5"/>
        <v>0</v>
      </c>
      <c r="M44" s="146"/>
      <c r="N44" s="146"/>
      <c r="O44" s="146"/>
      <c r="P44" s="146"/>
      <c r="Q44" s="146"/>
      <c r="R44" s="146"/>
      <c r="S44" s="146"/>
      <c r="T44" s="146"/>
      <c r="U44" s="105"/>
      <c r="V44" s="105"/>
      <c r="W44" s="146"/>
      <c r="X44" s="146"/>
      <c r="Y44" s="157"/>
      <c r="Z44" s="157"/>
      <c r="AA44" s="157"/>
      <c r="AB44" s="157"/>
      <c r="AC44" s="157"/>
      <c r="AD44" s="157"/>
      <c r="AE44" s="157"/>
      <c r="AF44" s="157"/>
    </row>
    <row r="45" spans="1:32" ht="30" x14ac:dyDescent="0.25">
      <c r="A45" s="40">
        <f t="shared" si="7"/>
        <v>32</v>
      </c>
      <c r="B45" s="179" t="s">
        <v>227</v>
      </c>
      <c r="C45" s="157"/>
      <c r="D45" s="157"/>
      <c r="E45" s="146"/>
      <c r="F45" s="146"/>
      <c r="G45" s="146"/>
      <c r="H45" s="146"/>
      <c r="I45" s="146"/>
      <c r="J45" s="146"/>
      <c r="K45" s="301">
        <f t="shared" si="4"/>
        <v>0</v>
      </c>
      <c r="L45" s="301">
        <f t="shared" si="5"/>
        <v>0</v>
      </c>
      <c r="M45" s="146"/>
      <c r="N45" s="146"/>
      <c r="O45" s="146"/>
      <c r="P45" s="146"/>
      <c r="Q45" s="146"/>
      <c r="R45" s="146"/>
      <c r="S45" s="146"/>
      <c r="T45" s="146"/>
      <c r="U45" s="105"/>
      <c r="V45" s="105"/>
      <c r="W45" s="146"/>
      <c r="X45" s="146"/>
      <c r="Y45" s="157"/>
      <c r="Z45" s="157"/>
      <c r="AA45" s="157"/>
      <c r="AB45" s="157"/>
      <c r="AC45" s="157"/>
      <c r="AD45" s="157"/>
      <c r="AE45" s="157"/>
      <c r="AF45" s="157"/>
    </row>
    <row r="46" spans="1:32" ht="30" x14ac:dyDescent="0.25">
      <c r="A46" s="40">
        <f t="shared" si="7"/>
        <v>33</v>
      </c>
      <c r="B46" s="179" t="s">
        <v>228</v>
      </c>
      <c r="C46" s="157"/>
      <c r="D46" s="157"/>
      <c r="E46" s="146"/>
      <c r="F46" s="146"/>
      <c r="G46" s="146"/>
      <c r="H46" s="146"/>
      <c r="I46" s="146"/>
      <c r="J46" s="146"/>
      <c r="K46" s="301">
        <f t="shared" si="4"/>
        <v>0</v>
      </c>
      <c r="L46" s="301">
        <f t="shared" si="5"/>
        <v>0</v>
      </c>
      <c r="M46" s="146"/>
      <c r="N46" s="146"/>
      <c r="O46" s="146"/>
      <c r="P46" s="146"/>
      <c r="Q46" s="146"/>
      <c r="R46" s="146"/>
      <c r="S46" s="146"/>
      <c r="T46" s="146"/>
      <c r="U46" s="105"/>
      <c r="V46" s="105"/>
      <c r="W46" s="146"/>
      <c r="X46" s="146"/>
      <c r="Y46" s="157"/>
      <c r="Z46" s="157"/>
      <c r="AA46" s="157"/>
      <c r="AB46" s="157"/>
      <c r="AC46" s="157"/>
      <c r="AD46" s="157"/>
      <c r="AE46" s="157"/>
      <c r="AF46" s="157"/>
    </row>
    <row r="47" spans="1:32" x14ac:dyDescent="0.25">
      <c r="A47" s="40">
        <f t="shared" si="7"/>
        <v>34</v>
      </c>
      <c r="B47" s="178" t="s">
        <v>229</v>
      </c>
      <c r="C47" s="157"/>
      <c r="D47" s="157"/>
      <c r="E47" s="146"/>
      <c r="F47" s="146"/>
      <c r="G47" s="146"/>
      <c r="H47" s="146"/>
      <c r="I47" s="146"/>
      <c r="J47" s="146"/>
      <c r="K47" s="301">
        <f t="shared" si="4"/>
        <v>0</v>
      </c>
      <c r="L47" s="301">
        <f t="shared" si="5"/>
        <v>0</v>
      </c>
      <c r="M47" s="146"/>
      <c r="N47" s="146"/>
      <c r="O47" s="146"/>
      <c r="P47" s="146"/>
      <c r="Q47" s="146"/>
      <c r="R47" s="146"/>
      <c r="S47" s="146"/>
      <c r="T47" s="146"/>
      <c r="U47" s="105"/>
      <c r="V47" s="105"/>
      <c r="W47" s="146"/>
      <c r="X47" s="146"/>
      <c r="Y47" s="157"/>
      <c r="Z47" s="157"/>
      <c r="AA47" s="157"/>
      <c r="AB47" s="157"/>
      <c r="AC47" s="157"/>
      <c r="AD47" s="157"/>
      <c r="AE47" s="157"/>
      <c r="AF47" s="157"/>
    </row>
    <row r="48" spans="1:32" x14ac:dyDescent="0.25">
      <c r="A48" s="40">
        <f t="shared" si="7"/>
        <v>35</v>
      </c>
      <c r="B48" s="178" t="s">
        <v>230</v>
      </c>
      <c r="C48" s="157"/>
      <c r="D48" s="157"/>
      <c r="E48" s="146"/>
      <c r="F48" s="146"/>
      <c r="G48" s="146"/>
      <c r="H48" s="146"/>
      <c r="I48" s="146"/>
      <c r="J48" s="146"/>
      <c r="K48" s="301">
        <f t="shared" si="4"/>
        <v>0</v>
      </c>
      <c r="L48" s="301">
        <f t="shared" si="5"/>
        <v>0</v>
      </c>
      <c r="M48" s="146"/>
      <c r="N48" s="146"/>
      <c r="O48" s="146"/>
      <c r="P48" s="146"/>
      <c r="Q48" s="146"/>
      <c r="R48" s="146"/>
      <c r="S48" s="146"/>
      <c r="T48" s="146"/>
      <c r="U48" s="105"/>
      <c r="V48" s="105"/>
      <c r="W48" s="146"/>
      <c r="X48" s="146"/>
      <c r="Y48" s="157"/>
      <c r="Z48" s="157"/>
      <c r="AA48" s="157"/>
      <c r="AB48" s="157"/>
      <c r="AC48" s="157"/>
      <c r="AD48" s="157"/>
      <c r="AE48" s="157"/>
      <c r="AF48" s="157"/>
    </row>
    <row r="49" spans="1:32" x14ac:dyDescent="0.25">
      <c r="A49" s="40">
        <f t="shared" si="7"/>
        <v>36</v>
      </c>
      <c r="B49" s="178" t="s">
        <v>231</v>
      </c>
      <c r="C49" s="157"/>
      <c r="D49" s="157"/>
      <c r="E49" s="146"/>
      <c r="F49" s="146"/>
      <c r="G49" s="146"/>
      <c r="H49" s="146"/>
      <c r="I49" s="146"/>
      <c r="J49" s="146"/>
      <c r="K49" s="301">
        <f t="shared" si="4"/>
        <v>0</v>
      </c>
      <c r="L49" s="301">
        <f t="shared" si="5"/>
        <v>0</v>
      </c>
      <c r="M49" s="146"/>
      <c r="N49" s="146"/>
      <c r="O49" s="146"/>
      <c r="P49" s="146"/>
      <c r="Q49" s="146"/>
      <c r="R49" s="146"/>
      <c r="S49" s="146"/>
      <c r="T49" s="146"/>
      <c r="U49" s="105"/>
      <c r="V49" s="105"/>
      <c r="W49" s="146"/>
      <c r="X49" s="146"/>
      <c r="Y49" s="157"/>
      <c r="Z49" s="157"/>
      <c r="AA49" s="157"/>
      <c r="AB49" s="157"/>
      <c r="AC49" s="157"/>
      <c r="AD49" s="157"/>
      <c r="AE49" s="157"/>
      <c r="AF49" s="157"/>
    </row>
    <row r="50" spans="1:32" x14ac:dyDescent="0.25">
      <c r="A50" s="40">
        <f t="shared" si="7"/>
        <v>37</v>
      </c>
      <c r="B50" s="178" t="s">
        <v>232</v>
      </c>
      <c r="C50" s="157"/>
      <c r="D50" s="157"/>
      <c r="E50" s="146"/>
      <c r="F50" s="146"/>
      <c r="G50" s="146"/>
      <c r="H50" s="146"/>
      <c r="I50" s="146"/>
      <c r="J50" s="146"/>
      <c r="K50" s="301">
        <f t="shared" si="4"/>
        <v>0</v>
      </c>
      <c r="L50" s="301">
        <f t="shared" si="5"/>
        <v>0</v>
      </c>
      <c r="M50" s="146"/>
      <c r="N50" s="146"/>
      <c r="O50" s="146"/>
      <c r="P50" s="146"/>
      <c r="Q50" s="146"/>
      <c r="R50" s="146"/>
      <c r="S50" s="146"/>
      <c r="T50" s="146"/>
      <c r="U50" s="105"/>
      <c r="V50" s="105"/>
      <c r="W50" s="146"/>
      <c r="X50" s="146"/>
      <c r="Y50" s="157"/>
      <c r="Z50" s="157"/>
      <c r="AA50" s="157"/>
      <c r="AB50" s="157"/>
      <c r="AC50" s="157"/>
      <c r="AD50" s="157"/>
      <c r="AE50" s="157"/>
      <c r="AF50" s="157"/>
    </row>
    <row r="51" spans="1:32" x14ac:dyDescent="0.25">
      <c r="A51" s="40">
        <f t="shared" si="7"/>
        <v>38</v>
      </c>
      <c r="B51" s="178" t="s">
        <v>233</v>
      </c>
      <c r="C51" s="157"/>
      <c r="D51" s="157"/>
      <c r="E51" s="146"/>
      <c r="F51" s="146"/>
      <c r="G51" s="146"/>
      <c r="H51" s="146"/>
      <c r="I51" s="146"/>
      <c r="J51" s="146"/>
      <c r="K51" s="301">
        <f t="shared" si="4"/>
        <v>0</v>
      </c>
      <c r="L51" s="301">
        <f t="shared" si="5"/>
        <v>0</v>
      </c>
      <c r="M51" s="146"/>
      <c r="N51" s="146"/>
      <c r="O51" s="146"/>
      <c r="P51" s="146"/>
      <c r="Q51" s="146"/>
      <c r="R51" s="146"/>
      <c r="S51" s="146"/>
      <c r="T51" s="146"/>
      <c r="U51" s="105"/>
      <c r="V51" s="105"/>
      <c r="W51" s="146"/>
      <c r="X51" s="146"/>
      <c r="Y51" s="157"/>
      <c r="Z51" s="157"/>
      <c r="AA51" s="157"/>
      <c r="AB51" s="157"/>
      <c r="AC51" s="157"/>
      <c r="AD51" s="157"/>
      <c r="AE51" s="157"/>
      <c r="AF51" s="157"/>
    </row>
    <row r="52" spans="1:32" ht="30" x14ac:dyDescent="0.25">
      <c r="A52" s="40">
        <f t="shared" si="7"/>
        <v>39</v>
      </c>
      <c r="B52" s="179" t="s">
        <v>234</v>
      </c>
      <c r="C52" s="157"/>
      <c r="D52" s="157"/>
      <c r="E52" s="146"/>
      <c r="F52" s="146"/>
      <c r="G52" s="146"/>
      <c r="H52" s="146"/>
      <c r="I52" s="146"/>
      <c r="J52" s="146"/>
      <c r="K52" s="301">
        <f t="shared" si="4"/>
        <v>0</v>
      </c>
      <c r="L52" s="301">
        <f t="shared" si="5"/>
        <v>0</v>
      </c>
      <c r="M52" s="146"/>
      <c r="N52" s="146"/>
      <c r="O52" s="146"/>
      <c r="P52" s="146"/>
      <c r="Q52" s="146"/>
      <c r="R52" s="146"/>
      <c r="S52" s="146"/>
      <c r="T52" s="146"/>
      <c r="U52" s="105"/>
      <c r="V52" s="105"/>
      <c r="W52" s="146"/>
      <c r="X52" s="146"/>
      <c r="Y52" s="157"/>
      <c r="Z52" s="157"/>
      <c r="AA52" s="157"/>
      <c r="AB52" s="157"/>
      <c r="AC52" s="157"/>
      <c r="AD52" s="157"/>
      <c r="AE52" s="157"/>
      <c r="AF52" s="157"/>
    </row>
    <row r="53" spans="1:32" x14ac:dyDescent="0.25">
      <c r="A53" s="40">
        <f t="shared" si="7"/>
        <v>40</v>
      </c>
      <c r="B53" s="178" t="s">
        <v>235</v>
      </c>
      <c r="C53" s="157"/>
      <c r="D53" s="157"/>
      <c r="E53" s="146"/>
      <c r="F53" s="146"/>
      <c r="G53" s="146"/>
      <c r="H53" s="146"/>
      <c r="I53" s="146"/>
      <c r="J53" s="146"/>
      <c r="K53" s="301">
        <f t="shared" si="4"/>
        <v>0</v>
      </c>
      <c r="L53" s="301">
        <f t="shared" si="5"/>
        <v>0</v>
      </c>
      <c r="M53" s="146"/>
      <c r="N53" s="146"/>
      <c r="O53" s="146"/>
      <c r="P53" s="146"/>
      <c r="Q53" s="146"/>
      <c r="R53" s="146"/>
      <c r="S53" s="146"/>
      <c r="T53" s="146"/>
      <c r="U53" s="105"/>
      <c r="V53" s="105"/>
      <c r="W53" s="146"/>
      <c r="X53" s="146"/>
      <c r="Y53" s="157"/>
      <c r="Z53" s="157"/>
      <c r="AA53" s="157"/>
      <c r="AB53" s="157"/>
      <c r="AC53" s="157"/>
      <c r="AD53" s="157"/>
      <c r="AE53" s="157"/>
      <c r="AF53" s="157"/>
    </row>
    <row r="54" spans="1:32" ht="30" x14ac:dyDescent="0.25">
      <c r="A54" s="40">
        <f t="shared" si="7"/>
        <v>41</v>
      </c>
      <c r="B54" s="179" t="s">
        <v>236</v>
      </c>
      <c r="C54" s="157"/>
      <c r="D54" s="157"/>
      <c r="E54" s="146"/>
      <c r="F54" s="146"/>
      <c r="G54" s="146"/>
      <c r="H54" s="146"/>
      <c r="I54" s="146"/>
      <c r="J54" s="146"/>
      <c r="K54" s="301">
        <f t="shared" si="4"/>
        <v>0</v>
      </c>
      <c r="L54" s="301">
        <f t="shared" si="5"/>
        <v>0</v>
      </c>
      <c r="M54" s="146"/>
      <c r="N54" s="146"/>
      <c r="O54" s="146"/>
      <c r="P54" s="146"/>
      <c r="Q54" s="146"/>
      <c r="R54" s="146"/>
      <c r="S54" s="146"/>
      <c r="T54" s="146"/>
      <c r="U54" s="105"/>
      <c r="V54" s="105"/>
      <c r="W54" s="146"/>
      <c r="X54" s="146"/>
      <c r="Y54" s="157"/>
      <c r="Z54" s="157"/>
      <c r="AA54" s="157"/>
      <c r="AB54" s="157"/>
      <c r="AC54" s="157"/>
      <c r="AD54" s="157"/>
      <c r="AE54" s="157"/>
      <c r="AF54" s="157"/>
    </row>
    <row r="55" spans="1:32" ht="30" x14ac:dyDescent="0.25">
      <c r="A55" s="40">
        <f t="shared" si="7"/>
        <v>42</v>
      </c>
      <c r="B55" s="179" t="s">
        <v>237</v>
      </c>
      <c r="C55" s="157"/>
      <c r="D55" s="157"/>
      <c r="E55" s="146"/>
      <c r="F55" s="146"/>
      <c r="G55" s="146"/>
      <c r="H55" s="146"/>
      <c r="I55" s="146"/>
      <c r="J55" s="146"/>
      <c r="K55" s="301">
        <f t="shared" si="4"/>
        <v>0</v>
      </c>
      <c r="L55" s="301">
        <f t="shared" si="5"/>
        <v>0</v>
      </c>
      <c r="M55" s="146"/>
      <c r="N55" s="146"/>
      <c r="O55" s="146"/>
      <c r="P55" s="146"/>
      <c r="Q55" s="146"/>
      <c r="R55" s="146"/>
      <c r="S55" s="146"/>
      <c r="T55" s="146"/>
      <c r="U55" s="105"/>
      <c r="V55" s="105"/>
      <c r="W55" s="146"/>
      <c r="X55" s="146"/>
      <c r="Y55" s="157"/>
      <c r="Z55" s="157"/>
      <c r="AA55" s="157"/>
      <c r="AB55" s="157"/>
      <c r="AC55" s="157"/>
      <c r="AD55" s="157"/>
      <c r="AE55" s="157"/>
      <c r="AF55" s="157"/>
    </row>
    <row r="56" spans="1:32" ht="30" x14ac:dyDescent="0.25">
      <c r="A56" s="40">
        <f t="shared" si="7"/>
        <v>43</v>
      </c>
      <c r="B56" s="179" t="s">
        <v>238</v>
      </c>
      <c r="C56" s="157"/>
      <c r="D56" s="157"/>
      <c r="E56" s="146"/>
      <c r="F56" s="146"/>
      <c r="G56" s="146"/>
      <c r="H56" s="146"/>
      <c r="I56" s="146"/>
      <c r="J56" s="146"/>
      <c r="K56" s="301">
        <f t="shared" si="4"/>
        <v>0</v>
      </c>
      <c r="L56" s="301">
        <f t="shared" si="5"/>
        <v>0</v>
      </c>
      <c r="M56" s="146"/>
      <c r="N56" s="146"/>
      <c r="O56" s="146"/>
      <c r="P56" s="146"/>
      <c r="Q56" s="146"/>
      <c r="R56" s="146"/>
      <c r="S56" s="146"/>
      <c r="T56" s="146"/>
      <c r="U56" s="105"/>
      <c r="V56" s="105"/>
      <c r="W56" s="146"/>
      <c r="X56" s="146"/>
      <c r="Y56" s="157"/>
      <c r="Z56" s="157"/>
      <c r="AA56" s="157"/>
      <c r="AB56" s="157"/>
      <c r="AC56" s="157"/>
      <c r="AD56" s="157"/>
      <c r="AE56" s="157"/>
      <c r="AF56" s="157"/>
    </row>
    <row r="57" spans="1:32" ht="45" x14ac:dyDescent="0.25">
      <c r="A57" s="40">
        <f t="shared" si="7"/>
        <v>44</v>
      </c>
      <c r="B57" s="179" t="s">
        <v>239</v>
      </c>
      <c r="C57" s="157"/>
      <c r="D57" s="157"/>
      <c r="E57" s="146"/>
      <c r="F57" s="146"/>
      <c r="G57" s="146"/>
      <c r="H57" s="146"/>
      <c r="I57" s="146"/>
      <c r="J57" s="146"/>
      <c r="K57" s="301">
        <f t="shared" si="4"/>
        <v>0</v>
      </c>
      <c r="L57" s="301">
        <f t="shared" si="5"/>
        <v>0</v>
      </c>
      <c r="M57" s="146"/>
      <c r="N57" s="146"/>
      <c r="O57" s="146"/>
      <c r="P57" s="146"/>
      <c r="Q57" s="146"/>
      <c r="R57" s="146"/>
      <c r="S57" s="146"/>
      <c r="T57" s="146"/>
      <c r="U57" s="105"/>
      <c r="V57" s="105"/>
      <c r="W57" s="146"/>
      <c r="X57" s="146"/>
      <c r="Y57" s="157"/>
      <c r="Z57" s="157"/>
      <c r="AA57" s="157"/>
      <c r="AB57" s="157"/>
      <c r="AC57" s="157"/>
      <c r="AD57" s="157"/>
      <c r="AE57" s="157"/>
      <c r="AF57" s="157"/>
    </row>
    <row r="58" spans="1:32" ht="30" x14ac:dyDescent="0.25">
      <c r="A58" s="40">
        <f t="shared" si="7"/>
        <v>45</v>
      </c>
      <c r="B58" s="206" t="s">
        <v>240</v>
      </c>
      <c r="C58" s="157"/>
      <c r="D58" s="157"/>
      <c r="E58" s="146"/>
      <c r="F58" s="146"/>
      <c r="G58" s="146"/>
      <c r="H58" s="146"/>
      <c r="I58" s="146"/>
      <c r="J58" s="146"/>
      <c r="K58" s="301">
        <f t="shared" si="4"/>
        <v>0</v>
      </c>
      <c r="L58" s="301">
        <f t="shared" si="5"/>
        <v>0</v>
      </c>
      <c r="M58" s="146"/>
      <c r="N58" s="146"/>
      <c r="O58" s="146"/>
      <c r="P58" s="146"/>
      <c r="Q58" s="146"/>
      <c r="R58" s="146"/>
      <c r="S58" s="146"/>
      <c r="T58" s="146"/>
      <c r="U58" s="105"/>
      <c r="V58" s="105"/>
      <c r="W58" s="146"/>
      <c r="X58" s="146"/>
      <c r="Y58" s="157"/>
      <c r="Z58" s="157"/>
      <c r="AA58" s="157"/>
      <c r="AB58" s="157"/>
      <c r="AC58" s="157"/>
      <c r="AD58" s="157"/>
      <c r="AE58" s="157"/>
      <c r="AF58" s="157"/>
    </row>
    <row r="59" spans="1:32" x14ac:dyDescent="0.25">
      <c r="A59" s="40">
        <f t="shared" si="7"/>
        <v>46</v>
      </c>
      <c r="B59" s="206" t="s">
        <v>241</v>
      </c>
      <c r="C59" s="157"/>
      <c r="D59" s="157"/>
      <c r="E59" s="146"/>
      <c r="F59" s="146"/>
      <c r="G59" s="146"/>
      <c r="H59" s="146"/>
      <c r="I59" s="146"/>
      <c r="J59" s="146"/>
      <c r="K59" s="301">
        <f t="shared" si="4"/>
        <v>0</v>
      </c>
      <c r="L59" s="301">
        <f t="shared" si="5"/>
        <v>0</v>
      </c>
      <c r="M59" s="146"/>
      <c r="N59" s="146"/>
      <c r="O59" s="146"/>
      <c r="P59" s="146"/>
      <c r="Q59" s="146"/>
      <c r="R59" s="146"/>
      <c r="S59" s="146"/>
      <c r="T59" s="146"/>
      <c r="U59" s="105"/>
      <c r="V59" s="105"/>
      <c r="W59" s="146"/>
      <c r="X59" s="146"/>
      <c r="Y59" s="157"/>
      <c r="Z59" s="157"/>
      <c r="AA59" s="157"/>
      <c r="AB59" s="157"/>
      <c r="AC59" s="157"/>
      <c r="AD59" s="157"/>
      <c r="AE59" s="157"/>
      <c r="AF59" s="157"/>
    </row>
    <row r="60" spans="1:32" x14ac:dyDescent="0.25">
      <c r="A60" s="149"/>
      <c r="B60" s="148" t="s">
        <v>242</v>
      </c>
      <c r="C60" s="159">
        <f t="shared" ref="C60:AF60" si="8">SUM(C27:C59)</f>
        <v>887</v>
      </c>
      <c r="D60" s="159">
        <f t="shared" si="8"/>
        <v>18</v>
      </c>
      <c r="E60" s="159">
        <f t="shared" si="8"/>
        <v>1069</v>
      </c>
      <c r="F60" s="159">
        <f t="shared" si="8"/>
        <v>2</v>
      </c>
      <c r="G60" s="159">
        <f t="shared" si="8"/>
        <v>225</v>
      </c>
      <c r="H60" s="159">
        <f t="shared" si="8"/>
        <v>0</v>
      </c>
      <c r="I60" s="159">
        <f t="shared" si="8"/>
        <v>226</v>
      </c>
      <c r="J60" s="159">
        <f t="shared" si="8"/>
        <v>1</v>
      </c>
      <c r="K60" s="159">
        <f t="shared" si="8"/>
        <v>25</v>
      </c>
      <c r="L60" s="159">
        <f t="shared" si="8"/>
        <v>30</v>
      </c>
      <c r="M60" s="159">
        <f t="shared" si="8"/>
        <v>18</v>
      </c>
      <c r="N60" s="159">
        <f t="shared" si="8"/>
        <v>28</v>
      </c>
      <c r="O60" s="159">
        <f t="shared" si="8"/>
        <v>0</v>
      </c>
      <c r="P60" s="159">
        <f t="shared" si="8"/>
        <v>0</v>
      </c>
      <c r="Q60" s="159">
        <f t="shared" si="8"/>
        <v>7</v>
      </c>
      <c r="R60" s="159">
        <f t="shared" si="8"/>
        <v>2</v>
      </c>
      <c r="S60" s="159">
        <f>AVERAGE(S27:S59)</f>
        <v>12.766666666666667</v>
      </c>
      <c r="T60" s="159">
        <f>AVERAGE(T27:T59)</f>
        <v>11.676666666666668</v>
      </c>
      <c r="U60" s="306">
        <f t="shared" si="1"/>
        <v>3.9422222222222221</v>
      </c>
      <c r="V60" s="306">
        <f t="shared" si="2"/>
        <v>4.7300884955752212</v>
      </c>
      <c r="W60" s="309">
        <f>AVERAGE(W27:W59)</f>
        <v>2.1139999999999999</v>
      </c>
      <c r="X60" s="309">
        <f>AVERAGE(X27:X59)</f>
        <v>2.6439999999999997</v>
      </c>
      <c r="Y60" s="159">
        <f t="shared" si="8"/>
        <v>133</v>
      </c>
      <c r="Z60" s="159">
        <f t="shared" si="8"/>
        <v>114</v>
      </c>
      <c r="AA60" s="159">
        <f t="shared" si="8"/>
        <v>150</v>
      </c>
      <c r="AB60" s="159">
        <f t="shared" si="8"/>
        <v>125</v>
      </c>
      <c r="AC60" s="159">
        <f t="shared" si="8"/>
        <v>70</v>
      </c>
      <c r="AD60" s="159">
        <f t="shared" si="8"/>
        <v>61</v>
      </c>
      <c r="AE60" s="159">
        <f t="shared" si="8"/>
        <v>96</v>
      </c>
      <c r="AF60" s="159">
        <f t="shared" si="8"/>
        <v>81</v>
      </c>
    </row>
    <row r="61" spans="1:32" x14ac:dyDescent="0.25">
      <c r="A61" s="152"/>
      <c r="B61" s="147" t="s">
        <v>243</v>
      </c>
      <c r="C61" s="134">
        <f t="shared" ref="C61:AF61" si="9">C60+C26</f>
        <v>8328</v>
      </c>
      <c r="D61" s="134">
        <f t="shared" si="9"/>
        <v>18</v>
      </c>
      <c r="E61" s="134">
        <f t="shared" si="9"/>
        <v>6716</v>
      </c>
      <c r="F61" s="134">
        <f t="shared" si="9"/>
        <v>3</v>
      </c>
      <c r="G61" s="134">
        <f t="shared" si="9"/>
        <v>1163</v>
      </c>
      <c r="H61" s="134">
        <f t="shared" si="9"/>
        <v>1</v>
      </c>
      <c r="I61" s="134">
        <f t="shared" si="9"/>
        <v>1583</v>
      </c>
      <c r="J61" s="134">
        <f t="shared" si="9"/>
        <v>1</v>
      </c>
      <c r="K61" s="134">
        <f t="shared" si="9"/>
        <v>250</v>
      </c>
      <c r="L61" s="134">
        <f t="shared" si="9"/>
        <v>391</v>
      </c>
      <c r="M61" s="134">
        <f t="shared" si="9"/>
        <v>241</v>
      </c>
      <c r="N61" s="134">
        <f t="shared" si="9"/>
        <v>389</v>
      </c>
      <c r="O61" s="134">
        <f t="shared" si="9"/>
        <v>0</v>
      </c>
      <c r="P61" s="134">
        <f t="shared" si="9"/>
        <v>0</v>
      </c>
      <c r="Q61" s="134">
        <f t="shared" si="9"/>
        <v>9</v>
      </c>
      <c r="R61" s="134">
        <f t="shared" si="9"/>
        <v>2</v>
      </c>
      <c r="S61" s="134">
        <f>(S60+S26)/2</f>
        <v>12.827083333333334</v>
      </c>
      <c r="T61" s="302">
        <f>(T60+T26)/2</f>
        <v>12.538333333333334</v>
      </c>
      <c r="U61" s="105">
        <f t="shared" si="1"/>
        <v>7.1607910576096305</v>
      </c>
      <c r="V61" s="105">
        <f t="shared" si="2"/>
        <v>4.242577384712571</v>
      </c>
      <c r="W61" s="310">
        <f>(W60+W26)/2</f>
        <v>8.8294999999999995</v>
      </c>
      <c r="X61" s="310">
        <f>(X60+X26)/2</f>
        <v>4.8532500000000001</v>
      </c>
      <c r="Y61" s="134">
        <f t="shared" si="9"/>
        <v>791</v>
      </c>
      <c r="Z61" s="134">
        <f t="shared" si="9"/>
        <v>685</v>
      </c>
      <c r="AA61" s="134">
        <f t="shared" si="9"/>
        <v>745</v>
      </c>
      <c r="AB61" s="134">
        <f t="shared" si="9"/>
        <v>666</v>
      </c>
      <c r="AC61" s="134">
        <f t="shared" si="9"/>
        <v>390</v>
      </c>
      <c r="AD61" s="134">
        <f t="shared" si="9"/>
        <v>307</v>
      </c>
      <c r="AE61" s="134">
        <f t="shared" si="9"/>
        <v>389</v>
      </c>
      <c r="AF61" s="134">
        <f t="shared" si="9"/>
        <v>314</v>
      </c>
    </row>
    <row r="64" spans="1:32" x14ac:dyDescent="0.25">
      <c r="I64" s="20">
        <f>I61+AF61</f>
        <v>1897</v>
      </c>
    </row>
    <row r="65" spans="9:9" x14ac:dyDescent="0.25">
      <c r="I65" s="20">
        <f>AF61*100/I64</f>
        <v>16.552451238798103</v>
      </c>
    </row>
  </sheetData>
  <mergeCells count="43">
    <mergeCell ref="V10:V11"/>
    <mergeCell ref="W10:W11"/>
    <mergeCell ref="X10:X11"/>
    <mergeCell ref="Y5:AF6"/>
    <mergeCell ref="AA1:AD1"/>
    <mergeCell ref="Y7:AB9"/>
    <mergeCell ref="AC7:AF9"/>
    <mergeCell ref="Y10:Z10"/>
    <mergeCell ref="AA10:AB10"/>
    <mergeCell ref="AC10:AD10"/>
    <mergeCell ref="AE10:AF10"/>
    <mergeCell ref="B4:AF4"/>
    <mergeCell ref="Q10:Q11"/>
    <mergeCell ref="R10:R11"/>
    <mergeCell ref="S10:S11"/>
    <mergeCell ref="T10:T11"/>
    <mergeCell ref="U10:U11"/>
    <mergeCell ref="C6:R6"/>
    <mergeCell ref="S6:X6"/>
    <mergeCell ref="C5:X5"/>
    <mergeCell ref="I10:J10"/>
    <mergeCell ref="K10:K11"/>
    <mergeCell ref="L10:L11"/>
    <mergeCell ref="M10:M11"/>
    <mergeCell ref="N10:N11"/>
    <mergeCell ref="O10:O11"/>
    <mergeCell ref="P10:P11"/>
    <mergeCell ref="U7:V9"/>
    <mergeCell ref="W7:X9"/>
    <mergeCell ref="S7:T9"/>
    <mergeCell ref="K8:L9"/>
    <mergeCell ref="C10:D10"/>
    <mergeCell ref="A5:A11"/>
    <mergeCell ref="K7:R7"/>
    <mergeCell ref="M9:N9"/>
    <mergeCell ref="M8:P8"/>
    <mergeCell ref="O9:P9"/>
    <mergeCell ref="Q8:R9"/>
    <mergeCell ref="C7:F9"/>
    <mergeCell ref="E10:F10"/>
    <mergeCell ref="G10:H10"/>
    <mergeCell ref="G7:J9"/>
    <mergeCell ref="B5:B11"/>
  </mergeCells>
  <pageMargins left="0" right="0" top="0.15748031496062992" bottom="0.15748031496062992" header="0" footer="0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AX61"/>
  <sheetViews>
    <sheetView topLeftCell="C1" zoomScale="89" zoomScaleNormal="89" workbookViewId="0">
      <pane ySplit="12" topLeftCell="A50" activePane="bottomLeft" state="frozen"/>
      <selection pane="bottomLeft" activeCell="AR32" sqref="AR32:AR59"/>
    </sheetView>
  </sheetViews>
  <sheetFormatPr defaultColWidth="9.140625" defaultRowHeight="15" x14ac:dyDescent="0.25"/>
  <cols>
    <col min="1" max="1" width="3.85546875" style="62" customWidth="1"/>
    <col min="2" max="2" width="42.85546875" style="20" customWidth="1"/>
    <col min="3" max="3" width="6.7109375" style="20" customWidth="1"/>
    <col min="4" max="4" width="6" style="62" customWidth="1"/>
    <col min="5" max="5" width="6.140625" style="62" customWidth="1"/>
    <col min="6" max="6" width="5.28515625" style="62" customWidth="1"/>
    <col min="7" max="7" width="7.7109375" style="62" customWidth="1"/>
    <col min="8" max="8" width="7.42578125" style="62" customWidth="1"/>
    <col min="9" max="10" width="6.42578125" style="62" customWidth="1"/>
    <col min="11" max="24" width="6" style="62" customWidth="1"/>
    <col min="25" max="50" width="6.140625" style="62" customWidth="1"/>
    <col min="51" max="16384" width="9.140625" style="62"/>
  </cols>
  <sheetData>
    <row r="1" spans="1:50" s="15" customFormat="1" x14ac:dyDescent="0.25">
      <c r="B1" s="20"/>
      <c r="C1" s="20"/>
      <c r="AC1" s="388"/>
      <c r="AD1" s="388"/>
      <c r="AE1" s="388"/>
      <c r="AF1" s="388"/>
      <c r="AG1" s="388"/>
      <c r="AH1" s="349" t="s">
        <v>25</v>
      </c>
      <c r="AI1" s="349"/>
      <c r="AJ1" s="349"/>
      <c r="AK1" s="349"/>
      <c r="AL1" s="349"/>
      <c r="AM1" s="52"/>
      <c r="AN1" s="52"/>
      <c r="AO1" s="52"/>
      <c r="AP1" s="52"/>
      <c r="AQ1" s="52"/>
    </row>
    <row r="2" spans="1:50" s="15" customFormat="1" x14ac:dyDescent="0.25">
      <c r="B2" s="20"/>
      <c r="C2" s="20"/>
      <c r="D2" s="418" t="s">
        <v>150</v>
      </c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</row>
    <row r="3" spans="1:50" s="15" customFormat="1" x14ac:dyDescent="0.25">
      <c r="B3" s="20"/>
      <c r="C3" s="20"/>
    </row>
    <row r="4" spans="1:50" s="86" customFormat="1" x14ac:dyDescent="0.25">
      <c r="B4" s="56"/>
      <c r="C4" s="56"/>
      <c r="D4" s="88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  <c r="V4" s="417"/>
      <c r="W4" s="417"/>
      <c r="X4" s="417"/>
      <c r="Y4" s="417"/>
      <c r="Z4" s="417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</row>
    <row r="5" spans="1:50" s="86" customFormat="1" x14ac:dyDescent="0.25">
      <c r="B5" s="56"/>
      <c r="C5" s="56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</row>
    <row r="6" spans="1:50" s="56" customFormat="1" ht="24.75" customHeight="1" x14ac:dyDescent="0.25">
      <c r="A6" s="405" t="s">
        <v>23</v>
      </c>
      <c r="B6" s="331" t="s">
        <v>35</v>
      </c>
      <c r="C6" s="361" t="s">
        <v>156</v>
      </c>
      <c r="D6" s="363"/>
      <c r="E6" s="361" t="s">
        <v>157</v>
      </c>
      <c r="F6" s="363"/>
      <c r="G6" s="361" t="s">
        <v>158</v>
      </c>
      <c r="H6" s="363"/>
      <c r="I6" s="408" t="s">
        <v>67</v>
      </c>
      <c r="J6" s="409"/>
      <c r="K6" s="330" t="s">
        <v>66</v>
      </c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408" t="s">
        <v>159</v>
      </c>
      <c r="Z6" s="409"/>
      <c r="AA6" s="357" t="s">
        <v>160</v>
      </c>
      <c r="AB6" s="380"/>
      <c r="AC6" s="380"/>
      <c r="AD6" s="380"/>
      <c r="AE6" s="380"/>
      <c r="AF6" s="380"/>
      <c r="AG6" s="380"/>
      <c r="AH6" s="380"/>
      <c r="AI6" s="380"/>
      <c r="AJ6" s="380"/>
      <c r="AK6" s="380"/>
      <c r="AL6" s="380"/>
      <c r="AM6" s="380"/>
      <c r="AN6" s="380"/>
      <c r="AO6" s="380"/>
      <c r="AP6" s="358"/>
      <c r="AQ6" s="370" t="s">
        <v>68</v>
      </c>
      <c r="AR6" s="371"/>
      <c r="AS6" s="371"/>
      <c r="AT6" s="371"/>
      <c r="AU6" s="371"/>
      <c r="AV6" s="371"/>
      <c r="AW6" s="371"/>
      <c r="AX6" s="372"/>
    </row>
    <row r="7" spans="1:50" s="56" customFormat="1" ht="17.25" customHeight="1" x14ac:dyDescent="0.25">
      <c r="A7" s="406"/>
      <c r="B7" s="352"/>
      <c r="C7" s="419"/>
      <c r="D7" s="420"/>
      <c r="E7" s="419"/>
      <c r="F7" s="420"/>
      <c r="G7" s="419"/>
      <c r="H7" s="420"/>
      <c r="I7" s="410"/>
      <c r="J7" s="411"/>
      <c r="K7" s="421" t="s">
        <v>1</v>
      </c>
      <c r="L7" s="421"/>
      <c r="M7" s="330" t="s">
        <v>36</v>
      </c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410"/>
      <c r="Z7" s="411"/>
      <c r="AA7" s="422" t="s">
        <v>1</v>
      </c>
      <c r="AB7" s="423"/>
      <c r="AC7" s="361" t="s">
        <v>36</v>
      </c>
      <c r="AD7" s="362"/>
      <c r="AE7" s="362"/>
      <c r="AF7" s="362"/>
      <c r="AG7" s="362"/>
      <c r="AH7" s="362"/>
      <c r="AI7" s="362"/>
      <c r="AJ7" s="362"/>
      <c r="AK7" s="362"/>
      <c r="AL7" s="362"/>
      <c r="AM7" s="362"/>
      <c r="AN7" s="362"/>
      <c r="AO7" s="362"/>
      <c r="AP7" s="363"/>
      <c r="AQ7" s="428" t="s">
        <v>1</v>
      </c>
      <c r="AR7" s="428"/>
      <c r="AS7" s="370" t="s">
        <v>36</v>
      </c>
      <c r="AT7" s="371"/>
      <c r="AU7" s="371"/>
      <c r="AV7" s="371"/>
      <c r="AW7" s="371"/>
      <c r="AX7" s="372"/>
    </row>
    <row r="8" spans="1:50" s="86" customFormat="1" ht="15.75" customHeight="1" x14ac:dyDescent="0.25">
      <c r="A8" s="406"/>
      <c r="B8" s="352"/>
      <c r="C8" s="419"/>
      <c r="D8" s="420"/>
      <c r="E8" s="419"/>
      <c r="F8" s="420"/>
      <c r="G8" s="419"/>
      <c r="H8" s="420"/>
      <c r="I8" s="410"/>
      <c r="J8" s="411"/>
      <c r="K8" s="421"/>
      <c r="L8" s="421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410"/>
      <c r="Z8" s="411"/>
      <c r="AA8" s="422"/>
      <c r="AB8" s="423"/>
      <c r="AC8" s="364"/>
      <c r="AD8" s="365"/>
      <c r="AE8" s="365"/>
      <c r="AF8" s="365"/>
      <c r="AG8" s="365"/>
      <c r="AH8" s="365"/>
      <c r="AI8" s="365"/>
      <c r="AJ8" s="365"/>
      <c r="AK8" s="365"/>
      <c r="AL8" s="365"/>
      <c r="AM8" s="365"/>
      <c r="AN8" s="365"/>
      <c r="AO8" s="365"/>
      <c r="AP8" s="366"/>
      <c r="AQ8" s="428"/>
      <c r="AR8" s="428"/>
      <c r="AS8" s="361" t="s">
        <v>69</v>
      </c>
      <c r="AT8" s="362"/>
      <c r="AU8" s="362"/>
      <c r="AV8" s="363"/>
      <c r="AW8" s="429" t="s">
        <v>73</v>
      </c>
      <c r="AX8" s="430"/>
    </row>
    <row r="9" spans="1:50" s="86" customFormat="1" ht="21.75" customHeight="1" x14ac:dyDescent="0.25">
      <c r="A9" s="406"/>
      <c r="B9" s="352"/>
      <c r="C9" s="364"/>
      <c r="D9" s="366"/>
      <c r="E9" s="364"/>
      <c r="F9" s="366"/>
      <c r="G9" s="364"/>
      <c r="H9" s="366"/>
      <c r="I9" s="410"/>
      <c r="J9" s="411"/>
      <c r="K9" s="421"/>
      <c r="L9" s="421"/>
      <c r="M9" s="414" t="s">
        <v>143</v>
      </c>
      <c r="N9" s="414"/>
      <c r="O9" s="414" t="s">
        <v>72</v>
      </c>
      <c r="P9" s="414"/>
      <c r="Q9" s="414" t="s">
        <v>65</v>
      </c>
      <c r="R9" s="414"/>
      <c r="S9" s="414" t="s">
        <v>87</v>
      </c>
      <c r="T9" s="414"/>
      <c r="U9" s="330" t="s">
        <v>88</v>
      </c>
      <c r="V9" s="330"/>
      <c r="W9" s="330"/>
      <c r="X9" s="330"/>
      <c r="Y9" s="410"/>
      <c r="Z9" s="411"/>
      <c r="AA9" s="422"/>
      <c r="AB9" s="423"/>
      <c r="AC9" s="408" t="s">
        <v>64</v>
      </c>
      <c r="AD9" s="409"/>
      <c r="AE9" s="408" t="s">
        <v>72</v>
      </c>
      <c r="AF9" s="409"/>
      <c r="AG9" s="408" t="s">
        <v>65</v>
      </c>
      <c r="AH9" s="409"/>
      <c r="AI9" s="408" t="s">
        <v>87</v>
      </c>
      <c r="AJ9" s="409"/>
      <c r="AK9" s="408" t="s">
        <v>88</v>
      </c>
      <c r="AL9" s="409"/>
      <c r="AM9" s="330" t="s">
        <v>88</v>
      </c>
      <c r="AN9" s="330"/>
      <c r="AO9" s="330"/>
      <c r="AP9" s="330"/>
      <c r="AQ9" s="428"/>
      <c r="AR9" s="428"/>
      <c r="AS9" s="364"/>
      <c r="AT9" s="365"/>
      <c r="AU9" s="365"/>
      <c r="AV9" s="366"/>
      <c r="AW9" s="431"/>
      <c r="AX9" s="432"/>
    </row>
    <row r="10" spans="1:50" s="86" customFormat="1" ht="126" customHeight="1" x14ac:dyDescent="0.25">
      <c r="A10" s="406"/>
      <c r="B10" s="352"/>
      <c r="C10" s="414" t="s">
        <v>10</v>
      </c>
      <c r="D10" s="414"/>
      <c r="E10" s="415" t="s">
        <v>10</v>
      </c>
      <c r="F10" s="416"/>
      <c r="G10" s="415" t="s">
        <v>10</v>
      </c>
      <c r="H10" s="416"/>
      <c r="I10" s="412"/>
      <c r="J10" s="413"/>
      <c r="K10" s="421"/>
      <c r="L10" s="421"/>
      <c r="M10" s="414"/>
      <c r="N10" s="414"/>
      <c r="O10" s="414"/>
      <c r="P10" s="414"/>
      <c r="Q10" s="414"/>
      <c r="R10" s="414"/>
      <c r="S10" s="414"/>
      <c r="T10" s="414"/>
      <c r="U10" s="414" t="s">
        <v>144</v>
      </c>
      <c r="V10" s="414"/>
      <c r="W10" s="414" t="s">
        <v>145</v>
      </c>
      <c r="X10" s="414"/>
      <c r="Y10" s="412"/>
      <c r="Z10" s="413"/>
      <c r="AA10" s="424"/>
      <c r="AB10" s="425"/>
      <c r="AC10" s="412"/>
      <c r="AD10" s="413"/>
      <c r="AE10" s="412"/>
      <c r="AF10" s="413"/>
      <c r="AG10" s="412"/>
      <c r="AH10" s="413"/>
      <c r="AI10" s="412"/>
      <c r="AJ10" s="413"/>
      <c r="AK10" s="412"/>
      <c r="AL10" s="413"/>
      <c r="AM10" s="414" t="s">
        <v>144</v>
      </c>
      <c r="AN10" s="414"/>
      <c r="AO10" s="414" t="s">
        <v>145</v>
      </c>
      <c r="AP10" s="414"/>
      <c r="AQ10" s="428"/>
      <c r="AR10" s="428"/>
      <c r="AS10" s="426" t="s">
        <v>70</v>
      </c>
      <c r="AT10" s="427"/>
      <c r="AU10" s="426" t="s">
        <v>89</v>
      </c>
      <c r="AV10" s="427"/>
      <c r="AW10" s="433"/>
      <c r="AX10" s="434"/>
    </row>
    <row r="11" spans="1:50" s="86" customFormat="1" ht="16.5" customHeight="1" x14ac:dyDescent="0.25">
      <c r="A11" s="407"/>
      <c r="B11" s="376"/>
      <c r="C11" s="51">
        <v>2022</v>
      </c>
      <c r="D11" s="51">
        <v>2023</v>
      </c>
      <c r="E11" s="106">
        <v>2022</v>
      </c>
      <c r="F11" s="106">
        <v>2023</v>
      </c>
      <c r="G11" s="106">
        <v>2022</v>
      </c>
      <c r="H11" s="106">
        <v>2023</v>
      </c>
      <c r="I11" s="106">
        <v>2022</v>
      </c>
      <c r="J11" s="106">
        <v>2023</v>
      </c>
      <c r="K11" s="100">
        <v>2022</v>
      </c>
      <c r="L11" s="100">
        <v>2023</v>
      </c>
      <c r="M11" s="126">
        <v>2022</v>
      </c>
      <c r="N11" s="126">
        <v>2023</v>
      </c>
      <c r="O11" s="126">
        <v>2022</v>
      </c>
      <c r="P11" s="126">
        <v>2023</v>
      </c>
      <c r="Q11" s="126">
        <v>2022</v>
      </c>
      <c r="R11" s="126">
        <v>2023</v>
      </c>
      <c r="S11" s="126">
        <v>2022</v>
      </c>
      <c r="T11" s="126">
        <v>2023</v>
      </c>
      <c r="U11" s="126">
        <v>2022</v>
      </c>
      <c r="V11" s="126">
        <v>2023</v>
      </c>
      <c r="W11" s="126">
        <v>2022</v>
      </c>
      <c r="X11" s="126">
        <v>2023</v>
      </c>
      <c r="Y11" s="126">
        <v>2022</v>
      </c>
      <c r="Z11" s="126">
        <v>2023</v>
      </c>
      <c r="AA11" s="107">
        <v>2022</v>
      </c>
      <c r="AB11" s="107">
        <v>2023</v>
      </c>
      <c r="AC11" s="126">
        <v>2022</v>
      </c>
      <c r="AD11" s="126">
        <v>2023</v>
      </c>
      <c r="AE11" s="126">
        <v>2022</v>
      </c>
      <c r="AF11" s="126">
        <v>2023</v>
      </c>
      <c r="AG11" s="126">
        <v>2022</v>
      </c>
      <c r="AH11" s="126">
        <v>2023</v>
      </c>
      <c r="AI11" s="126">
        <v>2022</v>
      </c>
      <c r="AJ11" s="126">
        <v>2023</v>
      </c>
      <c r="AK11" s="126">
        <v>2022</v>
      </c>
      <c r="AL11" s="126">
        <v>2023</v>
      </c>
      <c r="AM11" s="126">
        <v>2022</v>
      </c>
      <c r="AN11" s="126">
        <v>2023</v>
      </c>
      <c r="AO11" s="126">
        <v>2022</v>
      </c>
      <c r="AP11" s="126">
        <v>2023</v>
      </c>
      <c r="AQ11" s="107">
        <v>2022</v>
      </c>
      <c r="AR11" s="107">
        <v>2023</v>
      </c>
      <c r="AS11" s="126">
        <v>2022</v>
      </c>
      <c r="AT11" s="126">
        <v>2023</v>
      </c>
      <c r="AU11" s="126">
        <v>2022</v>
      </c>
      <c r="AV11" s="126">
        <v>2023</v>
      </c>
      <c r="AW11" s="126">
        <v>2022</v>
      </c>
      <c r="AX11" s="126">
        <v>2023</v>
      </c>
    </row>
    <row r="12" spans="1:50" s="34" customFormat="1" ht="15" customHeight="1" x14ac:dyDescent="0.2">
      <c r="A12" s="28">
        <v>1</v>
      </c>
      <c r="B12" s="11">
        <f>A12+1</f>
        <v>2</v>
      </c>
      <c r="C12" s="11">
        <f t="shared" ref="C12:AX12" si="0">B12+1</f>
        <v>3</v>
      </c>
      <c r="D12" s="11">
        <f t="shared" si="0"/>
        <v>4</v>
      </c>
      <c r="E12" s="11">
        <f t="shared" si="0"/>
        <v>5</v>
      </c>
      <c r="F12" s="11">
        <f t="shared" si="0"/>
        <v>6</v>
      </c>
      <c r="G12" s="11">
        <f t="shared" si="0"/>
        <v>7</v>
      </c>
      <c r="H12" s="11">
        <f t="shared" si="0"/>
        <v>8</v>
      </c>
      <c r="I12" s="11">
        <f t="shared" si="0"/>
        <v>9</v>
      </c>
      <c r="J12" s="11">
        <f t="shared" si="0"/>
        <v>10</v>
      </c>
      <c r="K12" s="103">
        <f t="shared" si="0"/>
        <v>11</v>
      </c>
      <c r="L12" s="103">
        <f t="shared" si="0"/>
        <v>12</v>
      </c>
      <c r="M12" s="11">
        <f t="shared" si="0"/>
        <v>13</v>
      </c>
      <c r="N12" s="11">
        <f t="shared" si="0"/>
        <v>14</v>
      </c>
      <c r="O12" s="11">
        <f t="shared" si="0"/>
        <v>15</v>
      </c>
      <c r="P12" s="11">
        <f t="shared" si="0"/>
        <v>16</v>
      </c>
      <c r="Q12" s="11">
        <f t="shared" si="0"/>
        <v>17</v>
      </c>
      <c r="R12" s="11">
        <f t="shared" si="0"/>
        <v>18</v>
      </c>
      <c r="S12" s="11">
        <f t="shared" si="0"/>
        <v>19</v>
      </c>
      <c r="T12" s="11">
        <f t="shared" si="0"/>
        <v>20</v>
      </c>
      <c r="U12" s="11">
        <f t="shared" si="0"/>
        <v>21</v>
      </c>
      <c r="V12" s="11">
        <f t="shared" si="0"/>
        <v>22</v>
      </c>
      <c r="W12" s="11">
        <f t="shared" si="0"/>
        <v>23</v>
      </c>
      <c r="X12" s="11">
        <f t="shared" si="0"/>
        <v>24</v>
      </c>
      <c r="Y12" s="11">
        <f t="shared" si="0"/>
        <v>25</v>
      </c>
      <c r="Z12" s="11">
        <f t="shared" si="0"/>
        <v>26</v>
      </c>
      <c r="AA12" s="103">
        <f t="shared" si="0"/>
        <v>27</v>
      </c>
      <c r="AB12" s="103">
        <f t="shared" si="0"/>
        <v>28</v>
      </c>
      <c r="AC12" s="11">
        <f t="shared" si="0"/>
        <v>29</v>
      </c>
      <c r="AD12" s="11">
        <f t="shared" si="0"/>
        <v>30</v>
      </c>
      <c r="AE12" s="11">
        <f t="shared" si="0"/>
        <v>31</v>
      </c>
      <c r="AF12" s="11">
        <f t="shared" si="0"/>
        <v>32</v>
      </c>
      <c r="AG12" s="11">
        <f t="shared" si="0"/>
        <v>33</v>
      </c>
      <c r="AH12" s="11">
        <f t="shared" si="0"/>
        <v>34</v>
      </c>
      <c r="AI12" s="11">
        <f t="shared" si="0"/>
        <v>35</v>
      </c>
      <c r="AJ12" s="11">
        <f t="shared" si="0"/>
        <v>36</v>
      </c>
      <c r="AK12" s="11">
        <f t="shared" si="0"/>
        <v>37</v>
      </c>
      <c r="AL12" s="11">
        <f t="shared" si="0"/>
        <v>38</v>
      </c>
      <c r="AM12" s="11">
        <f t="shared" si="0"/>
        <v>39</v>
      </c>
      <c r="AN12" s="11">
        <f t="shared" si="0"/>
        <v>40</v>
      </c>
      <c r="AO12" s="11">
        <f t="shared" si="0"/>
        <v>41</v>
      </c>
      <c r="AP12" s="11">
        <f t="shared" si="0"/>
        <v>42</v>
      </c>
      <c r="AQ12" s="103">
        <f t="shared" si="0"/>
        <v>43</v>
      </c>
      <c r="AR12" s="103">
        <f t="shared" si="0"/>
        <v>44</v>
      </c>
      <c r="AS12" s="11">
        <f t="shared" si="0"/>
        <v>45</v>
      </c>
      <c r="AT12" s="11">
        <f t="shared" si="0"/>
        <v>46</v>
      </c>
      <c r="AU12" s="11">
        <f t="shared" si="0"/>
        <v>47</v>
      </c>
      <c r="AV12" s="11">
        <f t="shared" si="0"/>
        <v>48</v>
      </c>
      <c r="AW12" s="11">
        <f t="shared" si="0"/>
        <v>49</v>
      </c>
      <c r="AX12" s="11">
        <f t="shared" si="0"/>
        <v>50</v>
      </c>
    </row>
    <row r="13" spans="1:50" s="95" customFormat="1" ht="16.5" customHeight="1" x14ac:dyDescent="0.25">
      <c r="A13" s="155">
        <v>1</v>
      </c>
      <c r="B13" s="206" t="s">
        <v>194</v>
      </c>
      <c r="C13" s="43">
        <v>1216</v>
      </c>
      <c r="D13" s="43">
        <v>1133</v>
      </c>
      <c r="E13" s="43">
        <v>246</v>
      </c>
      <c r="F13" s="43">
        <v>310</v>
      </c>
      <c r="G13" s="43">
        <v>2951</v>
      </c>
      <c r="H13" s="43">
        <v>3272</v>
      </c>
      <c r="I13" s="43">
        <v>408</v>
      </c>
      <c r="J13" s="43">
        <v>145</v>
      </c>
      <c r="K13" s="97">
        <f>M13+O13+Q13+S13+U13+W13</f>
        <v>4177</v>
      </c>
      <c r="L13" s="97">
        <f>N13+P13+R13+T13+V13+X13</f>
        <v>1723</v>
      </c>
      <c r="M13" s="43">
        <v>36</v>
      </c>
      <c r="N13" s="43">
        <v>47</v>
      </c>
      <c r="O13" s="43">
        <v>2131</v>
      </c>
      <c r="P13" s="43">
        <v>715</v>
      </c>
      <c r="Q13" s="43">
        <v>821</v>
      </c>
      <c r="R13" s="43">
        <v>93</v>
      </c>
      <c r="S13" s="43">
        <v>386</v>
      </c>
      <c r="T13" s="43">
        <v>266</v>
      </c>
      <c r="U13" s="43">
        <v>715</v>
      </c>
      <c r="V13" s="43">
        <v>496</v>
      </c>
      <c r="W13" s="43">
        <v>88</v>
      </c>
      <c r="X13" s="43">
        <v>106</v>
      </c>
      <c r="Y13" s="43">
        <v>374</v>
      </c>
      <c r="Z13" s="43">
        <v>282</v>
      </c>
      <c r="AA13" s="97">
        <f>AC13+AE13+AG13+AI13+AK13+AM13+AO13</f>
        <v>1626</v>
      </c>
      <c r="AB13" s="97">
        <f>AD13+AF13+AH13+AJ13+AL13+AN13+AP13</f>
        <v>1046</v>
      </c>
      <c r="AC13" s="43">
        <v>8</v>
      </c>
      <c r="AD13" s="43">
        <v>2</v>
      </c>
      <c r="AE13" s="43">
        <v>34</v>
      </c>
      <c r="AF13" s="43">
        <v>45</v>
      </c>
      <c r="AG13" s="43">
        <v>797</v>
      </c>
      <c r="AH13" s="43">
        <v>165</v>
      </c>
      <c r="AI13" s="43">
        <v>541</v>
      </c>
      <c r="AJ13" s="43">
        <v>399</v>
      </c>
      <c r="AK13" s="43">
        <v>39</v>
      </c>
      <c r="AL13" s="43">
        <v>67</v>
      </c>
      <c r="AM13" s="43">
        <v>199</v>
      </c>
      <c r="AN13" s="43">
        <v>361</v>
      </c>
      <c r="AO13" s="43">
        <v>8</v>
      </c>
      <c r="AP13" s="43">
        <v>7</v>
      </c>
      <c r="AQ13" s="97">
        <f>AS13+AU13+AW13</f>
        <v>351</v>
      </c>
      <c r="AR13" s="97">
        <f>AT13+AV13+AX13</f>
        <v>370</v>
      </c>
      <c r="AS13" s="43">
        <v>240</v>
      </c>
      <c r="AT13" s="43">
        <v>250</v>
      </c>
      <c r="AU13" s="43">
        <v>60</v>
      </c>
      <c r="AV13" s="43">
        <v>73</v>
      </c>
      <c r="AW13" s="43">
        <v>51</v>
      </c>
      <c r="AX13" s="43">
        <v>47</v>
      </c>
    </row>
    <row r="14" spans="1:50" ht="30" x14ac:dyDescent="0.25">
      <c r="A14" s="40">
        <f>A13+1</f>
        <v>2</v>
      </c>
      <c r="B14" s="204" t="s">
        <v>196</v>
      </c>
      <c r="C14" s="43">
        <v>638</v>
      </c>
      <c r="D14" s="43">
        <v>684</v>
      </c>
      <c r="E14" s="43">
        <v>101</v>
      </c>
      <c r="F14" s="43">
        <v>101</v>
      </c>
      <c r="G14" s="43">
        <v>1888</v>
      </c>
      <c r="H14" s="43">
        <v>2179</v>
      </c>
      <c r="I14" s="43">
        <v>7</v>
      </c>
      <c r="J14" s="43">
        <v>30</v>
      </c>
      <c r="K14" s="97">
        <f t="shared" ref="K14:K59" si="1">M14+O14+Q14+S14+U14+W14</f>
        <v>1278</v>
      </c>
      <c r="L14" s="97">
        <f t="shared" ref="L14:L59" si="2">N14+P14+R14+T14+V14+X14</f>
        <v>1457</v>
      </c>
      <c r="M14" s="43">
        <v>0</v>
      </c>
      <c r="N14" s="43">
        <v>0</v>
      </c>
      <c r="O14" s="43">
        <v>12</v>
      </c>
      <c r="P14" s="43">
        <v>2</v>
      </c>
      <c r="Q14" s="43">
        <v>221</v>
      </c>
      <c r="R14" s="43">
        <v>378</v>
      </c>
      <c r="S14" s="43">
        <v>933</v>
      </c>
      <c r="T14" s="43">
        <v>929</v>
      </c>
      <c r="U14" s="43">
        <v>112</v>
      </c>
      <c r="V14" s="43">
        <v>148</v>
      </c>
      <c r="W14" s="43">
        <v>0</v>
      </c>
      <c r="X14" s="43">
        <v>0</v>
      </c>
      <c r="Y14" s="43">
        <v>304</v>
      </c>
      <c r="Z14" s="43">
        <v>304</v>
      </c>
      <c r="AA14" s="97">
        <f t="shared" ref="AA14:AA59" si="3">AC14+AE14+AG14+AI14+AK14+AM14+AO14</f>
        <v>944</v>
      </c>
      <c r="AB14" s="97">
        <f t="shared" ref="AB14:AB61" si="4">AD14+AF14+AH14+AJ14+AL14+AN14+AP14</f>
        <v>1049</v>
      </c>
      <c r="AC14" s="43">
        <v>0</v>
      </c>
      <c r="AD14" s="43">
        <v>0</v>
      </c>
      <c r="AE14" s="43">
        <v>3</v>
      </c>
      <c r="AF14" s="43">
        <v>0</v>
      </c>
      <c r="AG14" s="43">
        <v>133</v>
      </c>
      <c r="AH14" s="43">
        <v>175</v>
      </c>
      <c r="AI14" s="43">
        <v>780</v>
      </c>
      <c r="AJ14" s="43">
        <v>847</v>
      </c>
      <c r="AK14" s="43">
        <v>0</v>
      </c>
      <c r="AL14" s="43">
        <v>0</v>
      </c>
      <c r="AM14" s="43">
        <v>28</v>
      </c>
      <c r="AN14" s="43">
        <v>27</v>
      </c>
      <c r="AO14" s="43">
        <v>0</v>
      </c>
      <c r="AP14" s="43">
        <v>0</v>
      </c>
      <c r="AQ14" s="97">
        <f t="shared" ref="AQ14:AR17" si="5">AS14+AU14+AW14</f>
        <v>548</v>
      </c>
      <c r="AR14" s="97">
        <f t="shared" si="5"/>
        <v>513</v>
      </c>
      <c r="AS14" s="43">
        <v>375</v>
      </c>
      <c r="AT14" s="43">
        <v>363</v>
      </c>
      <c r="AU14" s="43">
        <v>97</v>
      </c>
      <c r="AV14" s="43">
        <v>94</v>
      </c>
      <c r="AW14" s="43">
        <v>76</v>
      </c>
      <c r="AX14" s="43">
        <v>56</v>
      </c>
    </row>
    <row r="15" spans="1:50" ht="30" x14ac:dyDescent="0.25">
      <c r="A15" s="40">
        <f t="shared" ref="A15:A25" si="6">A14+1</f>
        <v>3</v>
      </c>
      <c r="B15" s="179" t="s">
        <v>197</v>
      </c>
      <c r="C15" s="43">
        <v>1162</v>
      </c>
      <c r="D15" s="43">
        <v>903</v>
      </c>
      <c r="E15" s="43">
        <v>404</v>
      </c>
      <c r="F15" s="43">
        <v>411</v>
      </c>
      <c r="G15" s="43">
        <v>3082</v>
      </c>
      <c r="H15" s="97">
        <v>2538</v>
      </c>
      <c r="I15" s="43">
        <v>75</v>
      </c>
      <c r="J15" s="43">
        <v>72</v>
      </c>
      <c r="K15" s="97">
        <f t="shared" si="1"/>
        <v>1734</v>
      </c>
      <c r="L15" s="97">
        <f t="shared" si="2"/>
        <v>1362</v>
      </c>
      <c r="M15" s="43"/>
      <c r="N15" s="43"/>
      <c r="O15" s="43">
        <v>27</v>
      </c>
      <c r="P15" s="43">
        <v>15</v>
      </c>
      <c r="Q15" s="43">
        <v>175</v>
      </c>
      <c r="R15" s="43">
        <v>174</v>
      </c>
      <c r="S15" s="43">
        <v>1444</v>
      </c>
      <c r="T15" s="43">
        <v>1117</v>
      </c>
      <c r="U15" s="43">
        <v>18</v>
      </c>
      <c r="V15" s="43">
        <v>18</v>
      </c>
      <c r="W15" s="43">
        <v>70</v>
      </c>
      <c r="X15" s="43">
        <v>38</v>
      </c>
      <c r="Y15" s="43">
        <v>499</v>
      </c>
      <c r="Z15" s="43">
        <v>388</v>
      </c>
      <c r="AA15" s="97">
        <f t="shared" si="3"/>
        <v>722</v>
      </c>
      <c r="AB15" s="97">
        <f t="shared" si="4"/>
        <v>695</v>
      </c>
      <c r="AC15" s="43"/>
      <c r="AD15" s="43"/>
      <c r="AE15" s="43"/>
      <c r="AF15" s="43"/>
      <c r="AG15" s="43">
        <v>51</v>
      </c>
      <c r="AH15" s="43">
        <v>19</v>
      </c>
      <c r="AI15" s="43">
        <v>493</v>
      </c>
      <c r="AJ15" s="43">
        <v>458</v>
      </c>
      <c r="AK15" s="43"/>
      <c r="AL15" s="43"/>
      <c r="AM15" s="43">
        <v>178</v>
      </c>
      <c r="AN15" s="43">
        <v>218</v>
      </c>
      <c r="AO15" s="43"/>
      <c r="AP15" s="43"/>
      <c r="AQ15" s="97">
        <f t="shared" si="5"/>
        <v>424</v>
      </c>
      <c r="AR15" s="97">
        <f t="shared" si="5"/>
        <v>353</v>
      </c>
      <c r="AS15" s="43">
        <v>224</v>
      </c>
      <c r="AT15" s="43">
        <v>144</v>
      </c>
      <c r="AU15" s="43">
        <v>114</v>
      </c>
      <c r="AV15" s="43">
        <v>140</v>
      </c>
      <c r="AW15" s="43">
        <v>86</v>
      </c>
      <c r="AX15" s="43">
        <v>69</v>
      </c>
    </row>
    <row r="16" spans="1:50" ht="30" x14ac:dyDescent="0.25">
      <c r="A16" s="40">
        <f t="shared" si="6"/>
        <v>4</v>
      </c>
      <c r="B16" s="179" t="s">
        <v>198</v>
      </c>
      <c r="C16" s="43">
        <v>757</v>
      </c>
      <c r="D16" s="43">
        <v>677</v>
      </c>
      <c r="E16" s="43">
        <v>272</v>
      </c>
      <c r="F16" s="43">
        <v>329</v>
      </c>
      <c r="G16" s="43">
        <v>2892</v>
      </c>
      <c r="H16" s="43">
        <v>2592</v>
      </c>
      <c r="I16" s="43">
        <v>339</v>
      </c>
      <c r="J16" s="43">
        <v>242</v>
      </c>
      <c r="K16" s="97">
        <f t="shared" si="1"/>
        <v>1199</v>
      </c>
      <c r="L16" s="97">
        <f t="shared" si="2"/>
        <v>1080</v>
      </c>
      <c r="M16" s="43"/>
      <c r="N16" s="43"/>
      <c r="O16" s="43">
        <v>24</v>
      </c>
      <c r="P16" s="43">
        <v>27</v>
      </c>
      <c r="Q16" s="43">
        <v>360</v>
      </c>
      <c r="R16" s="43">
        <v>242</v>
      </c>
      <c r="S16" s="43">
        <v>777</v>
      </c>
      <c r="T16" s="43">
        <v>743</v>
      </c>
      <c r="U16" s="43"/>
      <c r="V16" s="43">
        <v>56</v>
      </c>
      <c r="W16" s="43">
        <v>38</v>
      </c>
      <c r="X16" s="43">
        <v>12</v>
      </c>
      <c r="Y16" s="43">
        <v>208</v>
      </c>
      <c r="Z16" s="43">
        <v>193</v>
      </c>
      <c r="AA16" s="97">
        <f t="shared" si="3"/>
        <v>1235</v>
      </c>
      <c r="AB16" s="97">
        <f t="shared" si="4"/>
        <v>1110</v>
      </c>
      <c r="AC16" s="43"/>
      <c r="AD16" s="43"/>
      <c r="AE16" s="43">
        <v>13</v>
      </c>
      <c r="AF16" s="43">
        <v>6</v>
      </c>
      <c r="AG16" s="43">
        <v>427</v>
      </c>
      <c r="AH16" s="43">
        <v>330</v>
      </c>
      <c r="AI16" s="43">
        <v>795</v>
      </c>
      <c r="AJ16" s="43">
        <v>774</v>
      </c>
      <c r="AK16" s="43"/>
      <c r="AL16" s="43"/>
      <c r="AM16" s="43"/>
      <c r="AN16" s="43"/>
      <c r="AO16" s="43"/>
      <c r="AP16" s="43"/>
      <c r="AQ16" s="97">
        <f>AS16+AU16+AW16</f>
        <v>268</v>
      </c>
      <c r="AR16" s="97">
        <f t="shared" si="5"/>
        <v>200</v>
      </c>
      <c r="AS16" s="43">
        <v>151</v>
      </c>
      <c r="AT16" s="43">
        <v>108</v>
      </c>
      <c r="AU16" s="43">
        <v>61</v>
      </c>
      <c r="AV16" s="43">
        <v>61</v>
      </c>
      <c r="AW16" s="43">
        <v>56</v>
      </c>
      <c r="AX16" s="43">
        <v>31</v>
      </c>
    </row>
    <row r="17" spans="1:50" x14ac:dyDescent="0.25">
      <c r="A17" s="40">
        <f t="shared" si="6"/>
        <v>5</v>
      </c>
      <c r="B17" s="178" t="s">
        <v>199</v>
      </c>
      <c r="C17" s="146"/>
      <c r="D17" s="156"/>
      <c r="E17" s="156"/>
      <c r="F17" s="156"/>
      <c r="G17" s="156"/>
      <c r="H17" s="156"/>
      <c r="I17" s="156"/>
      <c r="J17" s="156"/>
      <c r="K17" s="97">
        <f t="shared" si="1"/>
        <v>0</v>
      </c>
      <c r="L17" s="97">
        <f t="shared" si="2"/>
        <v>0</v>
      </c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97">
        <f t="shared" si="3"/>
        <v>0</v>
      </c>
      <c r="AB17" s="97">
        <f t="shared" si="4"/>
        <v>0</v>
      </c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97">
        <f t="shared" ref="AQ17:AQ18" si="7">AS17+AU17+AW17</f>
        <v>0</v>
      </c>
      <c r="AR17" s="97">
        <f t="shared" si="5"/>
        <v>0</v>
      </c>
      <c r="AS17" s="156"/>
      <c r="AT17" s="156"/>
      <c r="AU17" s="156"/>
      <c r="AV17" s="156"/>
      <c r="AW17" s="156"/>
      <c r="AX17" s="156"/>
    </row>
    <row r="18" spans="1:50" ht="30" x14ac:dyDescent="0.25">
      <c r="A18" s="40">
        <f t="shared" si="6"/>
        <v>6</v>
      </c>
      <c r="B18" s="179" t="s">
        <v>200</v>
      </c>
      <c r="C18" s="230">
        <v>1178</v>
      </c>
      <c r="D18" s="230">
        <v>1207</v>
      </c>
      <c r="E18" s="230">
        <v>487</v>
      </c>
      <c r="F18" s="230">
        <v>595</v>
      </c>
      <c r="G18" s="230">
        <v>1084</v>
      </c>
      <c r="H18" s="230">
        <v>3937</v>
      </c>
      <c r="I18" s="230">
        <v>67</v>
      </c>
      <c r="J18" s="230">
        <v>126</v>
      </c>
      <c r="K18" s="97">
        <f t="shared" si="1"/>
        <v>1606</v>
      </c>
      <c r="L18" s="97">
        <f t="shared" si="2"/>
        <v>1945</v>
      </c>
      <c r="M18" s="230"/>
      <c r="N18" s="230"/>
      <c r="O18" s="230">
        <v>168</v>
      </c>
      <c r="P18" s="230">
        <v>148</v>
      </c>
      <c r="Q18" s="230">
        <v>136</v>
      </c>
      <c r="R18" s="230">
        <v>157</v>
      </c>
      <c r="S18" s="230">
        <v>1148</v>
      </c>
      <c r="T18" s="230">
        <v>1319</v>
      </c>
      <c r="U18" s="230">
        <v>57</v>
      </c>
      <c r="V18" s="230">
        <v>92</v>
      </c>
      <c r="W18" s="230">
        <v>97</v>
      </c>
      <c r="X18" s="230">
        <v>229</v>
      </c>
      <c r="Y18" s="230">
        <v>537</v>
      </c>
      <c r="Z18" s="230">
        <v>511</v>
      </c>
      <c r="AA18" s="97">
        <f t="shared" si="3"/>
        <v>1081</v>
      </c>
      <c r="AB18" s="97">
        <f t="shared" si="4"/>
        <v>967</v>
      </c>
      <c r="AC18" s="230"/>
      <c r="AD18" s="230"/>
      <c r="AE18" s="230">
        <v>1</v>
      </c>
      <c r="AF18" s="230">
        <v>14</v>
      </c>
      <c r="AG18" s="230">
        <v>147</v>
      </c>
      <c r="AH18" s="230">
        <v>67</v>
      </c>
      <c r="AI18" s="230">
        <v>915</v>
      </c>
      <c r="AJ18" s="230">
        <v>822</v>
      </c>
      <c r="AK18" s="230">
        <v>9</v>
      </c>
      <c r="AL18" s="230">
        <v>32</v>
      </c>
      <c r="AM18" s="250">
        <v>6</v>
      </c>
      <c r="AN18" s="230">
        <v>25</v>
      </c>
      <c r="AO18" s="250">
        <v>3</v>
      </c>
      <c r="AP18" s="230">
        <v>7</v>
      </c>
      <c r="AQ18" s="97">
        <f t="shared" si="7"/>
        <v>367</v>
      </c>
      <c r="AR18" s="97">
        <f>AT18+AV18+AX18</f>
        <v>482</v>
      </c>
      <c r="AS18" s="230">
        <v>220</v>
      </c>
      <c r="AT18" s="230">
        <v>279</v>
      </c>
      <c r="AU18" s="230">
        <v>124</v>
      </c>
      <c r="AV18" s="230">
        <v>194</v>
      </c>
      <c r="AW18" s="230">
        <v>23</v>
      </c>
      <c r="AX18" s="230">
        <v>9</v>
      </c>
    </row>
    <row r="19" spans="1:50" ht="30" x14ac:dyDescent="0.25">
      <c r="A19" s="40">
        <f t="shared" si="6"/>
        <v>7</v>
      </c>
      <c r="B19" s="179" t="s">
        <v>201</v>
      </c>
      <c r="C19" s="43">
        <v>333</v>
      </c>
      <c r="D19" s="43">
        <v>546</v>
      </c>
      <c r="E19" s="43">
        <v>193</v>
      </c>
      <c r="F19" s="43">
        <v>188</v>
      </c>
      <c r="G19" s="43">
        <v>427</v>
      </c>
      <c r="H19" s="43">
        <v>1409</v>
      </c>
      <c r="I19" s="43">
        <v>84</v>
      </c>
      <c r="J19" s="43">
        <v>72</v>
      </c>
      <c r="K19" s="97">
        <f t="shared" si="1"/>
        <v>140</v>
      </c>
      <c r="L19" s="97">
        <f t="shared" si="2"/>
        <v>852</v>
      </c>
      <c r="M19" s="43">
        <v>3</v>
      </c>
      <c r="N19" s="43">
        <v>1</v>
      </c>
      <c r="O19" s="43">
        <v>10</v>
      </c>
      <c r="P19" s="43"/>
      <c r="Q19" s="43">
        <v>31</v>
      </c>
      <c r="R19" s="43">
        <v>140</v>
      </c>
      <c r="S19" s="43">
        <v>52</v>
      </c>
      <c r="T19" s="43">
        <v>547</v>
      </c>
      <c r="U19" s="43"/>
      <c r="V19" s="43"/>
      <c r="W19" s="43">
        <v>44</v>
      </c>
      <c r="X19" s="43">
        <v>164</v>
      </c>
      <c r="Y19" s="43">
        <v>17</v>
      </c>
      <c r="Z19" s="43">
        <v>17</v>
      </c>
      <c r="AA19" s="97">
        <f t="shared" si="3"/>
        <v>198</v>
      </c>
      <c r="AB19" s="97">
        <f t="shared" si="4"/>
        <v>1888</v>
      </c>
      <c r="AC19" s="43">
        <v>5</v>
      </c>
      <c r="AD19" s="43"/>
      <c r="AE19" s="43">
        <v>8</v>
      </c>
      <c r="AF19" s="43"/>
      <c r="AG19" s="43">
        <v>112</v>
      </c>
      <c r="AH19" s="43">
        <v>131</v>
      </c>
      <c r="AI19" s="43">
        <v>73</v>
      </c>
      <c r="AJ19" s="43">
        <v>1757</v>
      </c>
      <c r="AK19" s="43"/>
      <c r="AL19" s="43"/>
      <c r="AM19" s="43"/>
      <c r="AN19" s="43"/>
      <c r="AO19" s="43"/>
      <c r="AP19" s="43"/>
      <c r="AQ19" s="97">
        <f t="shared" ref="AQ19:AR22" si="8">AS19+AU19+AW19</f>
        <v>113</v>
      </c>
      <c r="AR19" s="97">
        <f t="shared" si="8"/>
        <v>140</v>
      </c>
      <c r="AS19" s="43">
        <v>64</v>
      </c>
      <c r="AT19" s="43">
        <v>80</v>
      </c>
      <c r="AU19" s="43">
        <v>28</v>
      </c>
      <c r="AV19" s="43">
        <v>36</v>
      </c>
      <c r="AW19" s="43">
        <v>21</v>
      </c>
      <c r="AX19" s="43">
        <v>24</v>
      </c>
    </row>
    <row r="20" spans="1:50" ht="30" x14ac:dyDescent="0.25">
      <c r="A20" s="40">
        <f t="shared" si="6"/>
        <v>8</v>
      </c>
      <c r="B20" s="179" t="s">
        <v>202</v>
      </c>
      <c r="C20" s="43">
        <v>114</v>
      </c>
      <c r="D20" s="43">
        <v>50</v>
      </c>
      <c r="E20" s="43">
        <v>80</v>
      </c>
      <c r="F20" s="43">
        <v>71</v>
      </c>
      <c r="G20" s="43">
        <v>171</v>
      </c>
      <c r="H20" s="43">
        <v>51</v>
      </c>
      <c r="I20" s="43">
        <v>0</v>
      </c>
      <c r="J20" s="43">
        <v>2</v>
      </c>
      <c r="K20" s="97">
        <f t="shared" si="1"/>
        <v>52</v>
      </c>
      <c r="L20" s="97">
        <f t="shared" si="2"/>
        <v>25</v>
      </c>
      <c r="M20" s="43"/>
      <c r="N20" s="43"/>
      <c r="O20" s="43">
        <v>1</v>
      </c>
      <c r="P20" s="43">
        <v>1</v>
      </c>
      <c r="Q20" s="43">
        <v>26</v>
      </c>
      <c r="R20" s="43">
        <v>6</v>
      </c>
      <c r="S20" s="43">
        <v>25</v>
      </c>
      <c r="T20" s="43">
        <v>18</v>
      </c>
      <c r="U20" s="43"/>
      <c r="V20" s="43"/>
      <c r="W20" s="43"/>
      <c r="X20" s="43"/>
      <c r="Y20" s="43"/>
      <c r="Z20" s="43"/>
      <c r="AA20" s="97">
        <f t="shared" si="3"/>
        <v>97</v>
      </c>
      <c r="AB20" s="97">
        <f t="shared" si="4"/>
        <v>57</v>
      </c>
      <c r="AC20" s="43"/>
      <c r="AD20" s="43"/>
      <c r="AE20" s="43">
        <v>13</v>
      </c>
      <c r="AF20" s="43">
        <v>4</v>
      </c>
      <c r="AG20" s="43">
        <v>47</v>
      </c>
      <c r="AH20" s="43">
        <v>22</v>
      </c>
      <c r="AI20" s="43">
        <v>37</v>
      </c>
      <c r="AJ20" s="43">
        <v>31</v>
      </c>
      <c r="AK20" s="43"/>
      <c r="AL20" s="43"/>
      <c r="AM20" s="43"/>
      <c r="AN20" s="43"/>
      <c r="AO20" s="43"/>
      <c r="AP20" s="43"/>
      <c r="AQ20" s="97">
        <f t="shared" si="8"/>
        <v>70</v>
      </c>
      <c r="AR20" s="97">
        <f t="shared" si="8"/>
        <v>18</v>
      </c>
      <c r="AS20" s="43">
        <v>46</v>
      </c>
      <c r="AT20" s="43">
        <v>14</v>
      </c>
      <c r="AU20" s="43">
        <v>23</v>
      </c>
      <c r="AV20" s="43">
        <v>4</v>
      </c>
      <c r="AW20" s="43">
        <v>1</v>
      </c>
      <c r="AX20" s="156"/>
    </row>
    <row r="21" spans="1:50" ht="30" x14ac:dyDescent="0.25">
      <c r="A21" s="40">
        <f t="shared" si="6"/>
        <v>9</v>
      </c>
      <c r="B21" s="179" t="s">
        <v>203</v>
      </c>
      <c r="C21" s="43">
        <v>223</v>
      </c>
      <c r="D21" s="43">
        <v>239</v>
      </c>
      <c r="E21" s="43">
        <v>238</v>
      </c>
      <c r="F21" s="43">
        <v>204</v>
      </c>
      <c r="G21" s="43">
        <v>441</v>
      </c>
      <c r="H21" s="43">
        <v>458</v>
      </c>
      <c r="I21" s="43">
        <v>71</v>
      </c>
      <c r="J21" s="43">
        <v>26</v>
      </c>
      <c r="K21" s="97">
        <f t="shared" si="1"/>
        <v>246</v>
      </c>
      <c r="L21" s="97">
        <f t="shared" si="2"/>
        <v>235</v>
      </c>
      <c r="M21" s="43"/>
      <c r="N21" s="43"/>
      <c r="O21" s="43">
        <v>33</v>
      </c>
      <c r="P21" s="43">
        <v>14</v>
      </c>
      <c r="Q21" s="43">
        <v>119</v>
      </c>
      <c r="R21" s="43">
        <v>131</v>
      </c>
      <c r="S21" s="43">
        <v>70</v>
      </c>
      <c r="T21" s="43">
        <v>81</v>
      </c>
      <c r="U21" s="43">
        <v>16</v>
      </c>
      <c r="V21" s="43">
        <v>1</v>
      </c>
      <c r="W21" s="43">
        <v>8</v>
      </c>
      <c r="X21" s="43">
        <v>8</v>
      </c>
      <c r="Y21" s="43">
        <v>44</v>
      </c>
      <c r="Z21" s="43">
        <v>44</v>
      </c>
      <c r="AA21" s="97">
        <f t="shared" si="3"/>
        <v>275</v>
      </c>
      <c r="AB21" s="97">
        <f t="shared" si="4"/>
        <v>309</v>
      </c>
      <c r="AC21" s="43"/>
      <c r="AD21" s="43"/>
      <c r="AE21" s="43">
        <v>24</v>
      </c>
      <c r="AF21" s="43">
        <v>7</v>
      </c>
      <c r="AG21" s="43">
        <v>142</v>
      </c>
      <c r="AH21" s="43">
        <v>138</v>
      </c>
      <c r="AI21" s="43">
        <v>109</v>
      </c>
      <c r="AJ21" s="43">
        <v>160</v>
      </c>
      <c r="AK21" s="43"/>
      <c r="AL21" s="43">
        <v>2</v>
      </c>
      <c r="AM21" s="43"/>
      <c r="AN21" s="43"/>
      <c r="AO21" s="43"/>
      <c r="AP21" s="43">
        <v>2</v>
      </c>
      <c r="AQ21" s="97">
        <f t="shared" si="8"/>
        <v>95</v>
      </c>
      <c r="AR21" s="97">
        <f t="shared" si="8"/>
        <v>119</v>
      </c>
      <c r="AS21" s="43">
        <v>57</v>
      </c>
      <c r="AT21" s="43">
        <v>73</v>
      </c>
      <c r="AU21" s="43">
        <v>22</v>
      </c>
      <c r="AV21" s="43">
        <v>29</v>
      </c>
      <c r="AW21" s="43">
        <v>16</v>
      </c>
      <c r="AX21" s="43">
        <v>17</v>
      </c>
    </row>
    <row r="22" spans="1:50" ht="30" x14ac:dyDescent="0.25">
      <c r="A22" s="40">
        <f t="shared" si="6"/>
        <v>10</v>
      </c>
      <c r="B22" s="179" t="s">
        <v>204</v>
      </c>
      <c r="C22" s="43">
        <v>43</v>
      </c>
      <c r="D22" s="43">
        <v>104</v>
      </c>
      <c r="E22" s="43">
        <v>6</v>
      </c>
      <c r="F22" s="43">
        <v>4</v>
      </c>
      <c r="G22" s="43">
        <v>271</v>
      </c>
      <c r="H22" s="43">
        <v>382</v>
      </c>
      <c r="I22" s="43">
        <v>14</v>
      </c>
      <c r="J22" s="43">
        <v>13</v>
      </c>
      <c r="K22" s="97">
        <f t="shared" si="1"/>
        <v>20</v>
      </c>
      <c r="L22" s="97">
        <f t="shared" si="2"/>
        <v>49</v>
      </c>
      <c r="M22" s="43">
        <v>4</v>
      </c>
      <c r="N22" s="43">
        <v>5</v>
      </c>
      <c r="O22" s="43"/>
      <c r="P22" s="43"/>
      <c r="Q22" s="43"/>
      <c r="R22" s="43"/>
      <c r="S22" s="43">
        <v>16</v>
      </c>
      <c r="T22" s="43">
        <v>44</v>
      </c>
      <c r="U22" s="43"/>
      <c r="V22" s="43"/>
      <c r="W22" s="43"/>
      <c r="X22" s="43"/>
      <c r="Y22" s="43"/>
      <c r="Z22" s="43"/>
      <c r="AA22" s="97">
        <f t="shared" si="3"/>
        <v>80</v>
      </c>
      <c r="AB22" s="97">
        <f t="shared" si="4"/>
        <v>76</v>
      </c>
      <c r="AC22" s="43"/>
      <c r="AD22" s="43"/>
      <c r="AE22" s="43"/>
      <c r="AF22" s="43"/>
      <c r="AG22" s="43">
        <v>41</v>
      </c>
      <c r="AH22" s="43">
        <v>20</v>
      </c>
      <c r="AI22" s="43">
        <v>39</v>
      </c>
      <c r="AJ22" s="43">
        <v>56</v>
      </c>
      <c r="AK22" s="43"/>
      <c r="AL22" s="43"/>
      <c r="AM22" s="43"/>
      <c r="AN22" s="43"/>
      <c r="AO22" s="43"/>
      <c r="AP22" s="43"/>
      <c r="AQ22" s="97">
        <f t="shared" si="8"/>
        <v>21</v>
      </c>
      <c r="AR22" s="97">
        <f t="shared" si="8"/>
        <v>21</v>
      </c>
      <c r="AS22" s="43">
        <v>9</v>
      </c>
      <c r="AT22" s="43">
        <v>8</v>
      </c>
      <c r="AU22" s="43">
        <v>6</v>
      </c>
      <c r="AV22" s="43">
        <v>9</v>
      </c>
      <c r="AW22" s="43">
        <v>6</v>
      </c>
      <c r="AX22" s="43">
        <v>4</v>
      </c>
    </row>
    <row r="23" spans="1:50" ht="30" x14ac:dyDescent="0.25">
      <c r="A23" s="40">
        <f t="shared" si="6"/>
        <v>11</v>
      </c>
      <c r="B23" s="179" t="s">
        <v>205</v>
      </c>
      <c r="C23" s="230">
        <v>472</v>
      </c>
      <c r="D23" s="250">
        <v>513</v>
      </c>
      <c r="E23" s="250">
        <v>197</v>
      </c>
      <c r="F23" s="250">
        <v>210</v>
      </c>
      <c r="G23" s="250">
        <v>1011</v>
      </c>
      <c r="H23" s="250">
        <v>1062</v>
      </c>
      <c r="I23" s="250">
        <v>230</v>
      </c>
      <c r="J23" s="250">
        <v>259</v>
      </c>
      <c r="K23" s="97">
        <f t="shared" si="1"/>
        <v>390</v>
      </c>
      <c r="L23" s="97">
        <f t="shared" si="2"/>
        <v>383</v>
      </c>
      <c r="M23" s="230"/>
      <c r="N23" s="230"/>
      <c r="O23" s="250">
        <v>15</v>
      </c>
      <c r="P23" s="250">
        <v>19</v>
      </c>
      <c r="Q23" s="250">
        <v>75</v>
      </c>
      <c r="R23" s="250">
        <v>50</v>
      </c>
      <c r="S23" s="250">
        <v>231</v>
      </c>
      <c r="T23" s="250">
        <v>223</v>
      </c>
      <c r="U23" s="250">
        <v>69</v>
      </c>
      <c r="V23" s="250">
        <v>91</v>
      </c>
      <c r="W23" s="250"/>
      <c r="X23" s="250"/>
      <c r="Y23" s="250">
        <v>98</v>
      </c>
      <c r="Z23" s="250">
        <v>105</v>
      </c>
      <c r="AA23" s="97">
        <f t="shared" si="3"/>
        <v>466</v>
      </c>
      <c r="AB23" s="97">
        <f t="shared" si="4"/>
        <v>526</v>
      </c>
      <c r="AC23" s="230"/>
      <c r="AD23" s="230"/>
      <c r="AE23" s="250">
        <v>31</v>
      </c>
      <c r="AF23" s="250">
        <v>44</v>
      </c>
      <c r="AG23" s="250">
        <v>97</v>
      </c>
      <c r="AH23" s="250">
        <v>100</v>
      </c>
      <c r="AI23" s="250">
        <v>309</v>
      </c>
      <c r="AJ23" s="250">
        <v>346</v>
      </c>
      <c r="AK23" s="250"/>
      <c r="AL23" s="250"/>
      <c r="AM23" s="250">
        <v>29</v>
      </c>
      <c r="AN23" s="250">
        <v>36</v>
      </c>
      <c r="AO23" s="250"/>
      <c r="AP23" s="250"/>
      <c r="AQ23" s="97">
        <f t="shared" ref="AQ23:AR25" si="9">AS23+AU23+AW23</f>
        <v>172</v>
      </c>
      <c r="AR23" s="97">
        <f t="shared" si="9"/>
        <v>183</v>
      </c>
      <c r="AS23" s="250">
        <v>102</v>
      </c>
      <c r="AT23" s="250">
        <v>107</v>
      </c>
      <c r="AU23" s="250">
        <v>38</v>
      </c>
      <c r="AV23" s="250">
        <v>44</v>
      </c>
      <c r="AW23" s="250">
        <v>32</v>
      </c>
      <c r="AX23" s="250">
        <v>32</v>
      </c>
    </row>
    <row r="24" spans="1:50" ht="30" x14ac:dyDescent="0.25">
      <c r="A24" s="40">
        <f t="shared" si="6"/>
        <v>12</v>
      </c>
      <c r="B24" s="179" t="s">
        <v>206</v>
      </c>
      <c r="C24" s="43">
        <v>203</v>
      </c>
      <c r="D24" s="43">
        <v>230</v>
      </c>
      <c r="E24" s="43">
        <v>1</v>
      </c>
      <c r="F24" s="43"/>
      <c r="G24" s="43">
        <v>331</v>
      </c>
      <c r="H24" s="43">
        <v>349</v>
      </c>
      <c r="I24" s="43"/>
      <c r="J24" s="43">
        <v>1</v>
      </c>
      <c r="K24" s="97">
        <f t="shared" si="1"/>
        <v>155</v>
      </c>
      <c r="L24" s="97">
        <f t="shared" si="2"/>
        <v>198</v>
      </c>
      <c r="M24" s="43">
        <v>92</v>
      </c>
      <c r="N24" s="43">
        <v>97</v>
      </c>
      <c r="O24" s="43"/>
      <c r="P24" s="43"/>
      <c r="Q24" s="43">
        <v>1</v>
      </c>
      <c r="R24" s="43">
        <v>7</v>
      </c>
      <c r="S24" s="43">
        <v>62</v>
      </c>
      <c r="T24" s="43">
        <v>94</v>
      </c>
      <c r="U24" s="43"/>
      <c r="V24" s="43"/>
      <c r="W24" s="43"/>
      <c r="X24" s="43"/>
      <c r="Y24" s="43">
        <v>76</v>
      </c>
      <c r="Z24" s="43">
        <v>82</v>
      </c>
      <c r="AA24" s="97">
        <f t="shared" si="3"/>
        <v>269</v>
      </c>
      <c r="AB24" s="97">
        <f t="shared" si="4"/>
        <v>500</v>
      </c>
      <c r="AC24" s="43">
        <v>125</v>
      </c>
      <c r="AD24" s="43">
        <v>156</v>
      </c>
      <c r="AE24" s="43">
        <v>8</v>
      </c>
      <c r="AF24" s="43"/>
      <c r="AG24" s="43">
        <v>17</v>
      </c>
      <c r="AH24" s="43">
        <v>122</v>
      </c>
      <c r="AI24" s="43">
        <v>119</v>
      </c>
      <c r="AJ24" s="43">
        <v>222</v>
      </c>
      <c r="AK24" s="43"/>
      <c r="AL24" s="43"/>
      <c r="AM24" s="43"/>
      <c r="AN24" s="43"/>
      <c r="AO24" s="43"/>
      <c r="AP24" s="43"/>
      <c r="AQ24" s="97">
        <f t="shared" si="9"/>
        <v>89</v>
      </c>
      <c r="AR24" s="97">
        <f t="shared" si="9"/>
        <v>121</v>
      </c>
      <c r="AS24" s="43">
        <v>48</v>
      </c>
      <c r="AT24" s="43">
        <v>88</v>
      </c>
      <c r="AU24" s="43">
        <v>29</v>
      </c>
      <c r="AV24" s="43">
        <v>26</v>
      </c>
      <c r="AW24" s="43">
        <v>12</v>
      </c>
      <c r="AX24" s="43">
        <v>7</v>
      </c>
    </row>
    <row r="25" spans="1:50" ht="30" x14ac:dyDescent="0.25">
      <c r="A25" s="40">
        <f t="shared" si="6"/>
        <v>13</v>
      </c>
      <c r="B25" s="179" t="s">
        <v>207</v>
      </c>
      <c r="C25" s="43"/>
      <c r="D25" s="43">
        <v>2</v>
      </c>
      <c r="E25" s="43"/>
      <c r="F25" s="43"/>
      <c r="G25" s="43"/>
      <c r="H25" s="43">
        <v>3</v>
      </c>
      <c r="I25" s="43"/>
      <c r="J25" s="43"/>
      <c r="K25" s="97">
        <f t="shared" si="1"/>
        <v>0</v>
      </c>
      <c r="L25" s="97">
        <f t="shared" si="2"/>
        <v>2</v>
      </c>
      <c r="M25" s="43"/>
      <c r="N25" s="43"/>
      <c r="O25" s="43"/>
      <c r="P25" s="43"/>
      <c r="Q25" s="43"/>
      <c r="R25" s="43"/>
      <c r="S25" s="43"/>
      <c r="T25" s="43">
        <v>2</v>
      </c>
      <c r="U25" s="43"/>
      <c r="V25" s="43"/>
      <c r="W25" s="43"/>
      <c r="X25" s="43"/>
      <c r="Y25" s="43"/>
      <c r="Z25" s="43"/>
      <c r="AA25" s="97">
        <f t="shared" si="3"/>
        <v>0</v>
      </c>
      <c r="AB25" s="97">
        <f t="shared" si="4"/>
        <v>3</v>
      </c>
      <c r="AC25" s="43"/>
      <c r="AD25" s="43"/>
      <c r="AE25" s="43"/>
      <c r="AF25" s="43"/>
      <c r="AG25" s="43"/>
      <c r="AH25" s="43"/>
      <c r="AI25" s="43"/>
      <c r="AJ25" s="43">
        <v>3</v>
      </c>
      <c r="AK25" s="43"/>
      <c r="AL25" s="43"/>
      <c r="AM25" s="43"/>
      <c r="AN25" s="43"/>
      <c r="AO25" s="43"/>
      <c r="AP25" s="43"/>
      <c r="AQ25" s="97">
        <f t="shared" si="9"/>
        <v>0</v>
      </c>
      <c r="AR25" s="97">
        <f t="shared" si="9"/>
        <v>0</v>
      </c>
      <c r="AS25" s="43"/>
      <c r="AT25" s="43"/>
      <c r="AU25" s="43"/>
      <c r="AV25" s="43"/>
      <c r="AW25" s="156"/>
      <c r="AX25" s="156"/>
    </row>
    <row r="26" spans="1:50" x14ac:dyDescent="0.25">
      <c r="A26" s="149"/>
      <c r="B26" s="148" t="s">
        <v>208</v>
      </c>
      <c r="C26" s="169">
        <f>SUM(C13:C25)</f>
        <v>6339</v>
      </c>
      <c r="D26" s="169">
        <f t="shared" ref="D26:AX26" si="10">SUM(D13:D25)</f>
        <v>6288</v>
      </c>
      <c r="E26" s="169">
        <f t="shared" si="10"/>
        <v>2225</v>
      </c>
      <c r="F26" s="169">
        <f t="shared" si="10"/>
        <v>2423</v>
      </c>
      <c r="G26" s="169">
        <f t="shared" si="10"/>
        <v>14549</v>
      </c>
      <c r="H26" s="169">
        <f t="shared" si="10"/>
        <v>18232</v>
      </c>
      <c r="I26" s="169">
        <f t="shared" si="10"/>
        <v>1295</v>
      </c>
      <c r="J26" s="169">
        <f t="shared" si="10"/>
        <v>988</v>
      </c>
      <c r="K26" s="311">
        <f t="shared" si="1"/>
        <v>10997</v>
      </c>
      <c r="L26" s="311">
        <f t="shared" si="2"/>
        <v>9311</v>
      </c>
      <c r="M26" s="169">
        <f t="shared" si="10"/>
        <v>135</v>
      </c>
      <c r="N26" s="169">
        <f t="shared" si="10"/>
        <v>150</v>
      </c>
      <c r="O26" s="169">
        <f t="shared" si="10"/>
        <v>2421</v>
      </c>
      <c r="P26" s="169">
        <f t="shared" si="10"/>
        <v>941</v>
      </c>
      <c r="Q26" s="169">
        <f t="shared" si="10"/>
        <v>1965</v>
      </c>
      <c r="R26" s="169">
        <f t="shared" si="10"/>
        <v>1378</v>
      </c>
      <c r="S26" s="169">
        <f t="shared" si="10"/>
        <v>5144</v>
      </c>
      <c r="T26" s="169">
        <f t="shared" si="10"/>
        <v>5383</v>
      </c>
      <c r="U26" s="169">
        <f t="shared" si="10"/>
        <v>987</v>
      </c>
      <c r="V26" s="169">
        <f t="shared" si="10"/>
        <v>902</v>
      </c>
      <c r="W26" s="169">
        <f t="shared" si="10"/>
        <v>345</v>
      </c>
      <c r="X26" s="169">
        <f t="shared" si="10"/>
        <v>557</v>
      </c>
      <c r="Y26" s="169">
        <f t="shared" si="10"/>
        <v>2157</v>
      </c>
      <c r="Z26" s="169">
        <f t="shared" si="10"/>
        <v>1926</v>
      </c>
      <c r="AA26" s="311">
        <f t="shared" si="3"/>
        <v>6993</v>
      </c>
      <c r="AB26" s="311">
        <f t="shared" si="4"/>
        <v>8226</v>
      </c>
      <c r="AC26" s="169">
        <f t="shared" si="10"/>
        <v>138</v>
      </c>
      <c r="AD26" s="169">
        <f t="shared" si="10"/>
        <v>158</v>
      </c>
      <c r="AE26" s="169">
        <f t="shared" si="10"/>
        <v>135</v>
      </c>
      <c r="AF26" s="169">
        <f t="shared" si="10"/>
        <v>120</v>
      </c>
      <c r="AG26" s="169">
        <f t="shared" si="10"/>
        <v>2011</v>
      </c>
      <c r="AH26" s="169">
        <f t="shared" si="10"/>
        <v>1289</v>
      </c>
      <c r="AI26" s="169">
        <f t="shared" si="10"/>
        <v>4210</v>
      </c>
      <c r="AJ26" s="169">
        <f t="shared" si="10"/>
        <v>5875</v>
      </c>
      <c r="AK26" s="169">
        <f t="shared" si="10"/>
        <v>48</v>
      </c>
      <c r="AL26" s="169">
        <f t="shared" si="10"/>
        <v>101</v>
      </c>
      <c r="AM26" s="169">
        <f t="shared" si="10"/>
        <v>440</v>
      </c>
      <c r="AN26" s="169">
        <f t="shared" si="10"/>
        <v>667</v>
      </c>
      <c r="AO26" s="169">
        <f t="shared" si="10"/>
        <v>11</v>
      </c>
      <c r="AP26" s="169">
        <f t="shared" si="10"/>
        <v>16</v>
      </c>
      <c r="AQ26" s="169">
        <f t="shared" si="10"/>
        <v>2518</v>
      </c>
      <c r="AR26" s="169">
        <f t="shared" si="10"/>
        <v>2520</v>
      </c>
      <c r="AS26" s="169">
        <f t="shared" si="10"/>
        <v>1536</v>
      </c>
      <c r="AT26" s="169">
        <f t="shared" si="10"/>
        <v>1514</v>
      </c>
      <c r="AU26" s="169">
        <f t="shared" si="10"/>
        <v>602</v>
      </c>
      <c r="AV26" s="169">
        <f t="shared" si="10"/>
        <v>710</v>
      </c>
      <c r="AW26" s="169">
        <f t="shared" si="10"/>
        <v>380</v>
      </c>
      <c r="AX26" s="169">
        <f t="shared" si="10"/>
        <v>296</v>
      </c>
    </row>
    <row r="27" spans="1:50" x14ac:dyDescent="0.25">
      <c r="A27" s="40">
        <v>14</v>
      </c>
      <c r="B27" s="178" t="s">
        <v>209</v>
      </c>
      <c r="C27" s="146"/>
      <c r="D27" s="156"/>
      <c r="E27" s="156"/>
      <c r="F27" s="156"/>
      <c r="G27" s="156"/>
      <c r="H27" s="156"/>
      <c r="I27" s="156"/>
      <c r="J27" s="156"/>
      <c r="K27" s="97">
        <f t="shared" si="1"/>
        <v>0</v>
      </c>
      <c r="L27" s="97">
        <f t="shared" si="2"/>
        <v>0</v>
      </c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97">
        <f t="shared" si="3"/>
        <v>0</v>
      </c>
      <c r="AB27" s="97">
        <f t="shared" si="4"/>
        <v>0</v>
      </c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97">
        <f t="shared" ref="AQ27:AR31" si="11">AS27+AU27+AW27</f>
        <v>0</v>
      </c>
      <c r="AR27" s="97">
        <f t="shared" si="11"/>
        <v>0</v>
      </c>
      <c r="AS27" s="156"/>
      <c r="AT27" s="156"/>
      <c r="AU27" s="156"/>
      <c r="AV27" s="156"/>
      <c r="AW27" s="156"/>
      <c r="AX27" s="156"/>
    </row>
    <row r="28" spans="1:50" x14ac:dyDescent="0.25">
      <c r="A28" s="40">
        <f>A27+1</f>
        <v>15</v>
      </c>
      <c r="B28" s="179" t="s">
        <v>210</v>
      </c>
      <c r="C28" s="43">
        <v>40</v>
      </c>
      <c r="D28" s="43">
        <v>13</v>
      </c>
      <c r="E28" s="43">
        <v>7</v>
      </c>
      <c r="F28" s="43">
        <v>3</v>
      </c>
      <c r="G28" s="43">
        <v>6.9</v>
      </c>
      <c r="H28" s="43">
        <v>20</v>
      </c>
      <c r="I28" s="43">
        <v>14</v>
      </c>
      <c r="J28" s="43">
        <v>2</v>
      </c>
      <c r="K28" s="97">
        <f t="shared" si="1"/>
        <v>32</v>
      </c>
      <c r="L28" s="97">
        <f t="shared" si="2"/>
        <v>6</v>
      </c>
      <c r="M28" s="43"/>
      <c r="N28" s="43"/>
      <c r="O28" s="43"/>
      <c r="P28" s="43"/>
      <c r="Q28" s="43">
        <v>9</v>
      </c>
      <c r="R28" s="43">
        <v>1</v>
      </c>
      <c r="S28" s="43">
        <v>23</v>
      </c>
      <c r="T28" s="43">
        <v>5</v>
      </c>
      <c r="U28" s="43"/>
      <c r="V28" s="43"/>
      <c r="W28" s="43"/>
      <c r="X28" s="43"/>
      <c r="Y28" s="43"/>
      <c r="Z28" s="43"/>
      <c r="AA28" s="97">
        <f t="shared" si="3"/>
        <v>37</v>
      </c>
      <c r="AB28" s="97">
        <f t="shared" si="4"/>
        <v>6</v>
      </c>
      <c r="AC28" s="43">
        <v>4</v>
      </c>
      <c r="AD28" s="43"/>
      <c r="AE28" s="43"/>
      <c r="AF28" s="43"/>
      <c r="AG28" s="43"/>
      <c r="AH28" s="43"/>
      <c r="AI28" s="43">
        <v>33</v>
      </c>
      <c r="AJ28" s="43">
        <v>6</v>
      </c>
      <c r="AK28" s="43"/>
      <c r="AL28" s="43"/>
      <c r="AM28" s="43"/>
      <c r="AN28" s="43"/>
      <c r="AO28" s="43"/>
      <c r="AP28" s="43"/>
      <c r="AQ28" s="97">
        <f t="shared" si="11"/>
        <v>25</v>
      </c>
      <c r="AR28" s="97">
        <f t="shared" si="11"/>
        <v>10</v>
      </c>
      <c r="AS28" s="43">
        <v>16</v>
      </c>
      <c r="AT28" s="43">
        <v>3</v>
      </c>
      <c r="AU28" s="43">
        <v>9</v>
      </c>
      <c r="AV28" s="43">
        <v>7</v>
      </c>
      <c r="AW28" s="43"/>
      <c r="AX28" s="43"/>
    </row>
    <row r="29" spans="1:50" x14ac:dyDescent="0.25">
      <c r="A29" s="40">
        <f t="shared" ref="A29:A59" si="12">A28+1</f>
        <v>16</v>
      </c>
      <c r="B29" s="178" t="s">
        <v>211</v>
      </c>
      <c r="C29" s="43">
        <v>215</v>
      </c>
      <c r="D29" s="43">
        <v>292</v>
      </c>
      <c r="E29" s="43">
        <v>8</v>
      </c>
      <c r="F29" s="43">
        <v>13</v>
      </c>
      <c r="G29" s="43">
        <v>594</v>
      </c>
      <c r="H29" s="43">
        <v>618</v>
      </c>
      <c r="I29" s="43">
        <v>71</v>
      </c>
      <c r="J29" s="43">
        <v>63</v>
      </c>
      <c r="K29" s="97">
        <f t="shared" si="1"/>
        <v>446</v>
      </c>
      <c r="L29" s="97">
        <f t="shared" si="2"/>
        <v>447</v>
      </c>
      <c r="M29" s="43">
        <v>4</v>
      </c>
      <c r="N29" s="43"/>
      <c r="O29" s="43">
        <v>198</v>
      </c>
      <c r="P29" s="43">
        <v>194</v>
      </c>
      <c r="Q29" s="43">
        <v>73</v>
      </c>
      <c r="R29" s="43">
        <v>54</v>
      </c>
      <c r="S29" s="43">
        <v>171</v>
      </c>
      <c r="T29" s="43">
        <v>199</v>
      </c>
      <c r="U29" s="43"/>
      <c r="V29" s="43"/>
      <c r="W29" s="43"/>
      <c r="X29" s="43"/>
      <c r="Y29" s="43"/>
      <c r="Z29" s="43"/>
      <c r="AA29" s="97">
        <f t="shared" si="3"/>
        <v>320</v>
      </c>
      <c r="AB29" s="97">
        <f t="shared" si="4"/>
        <v>355</v>
      </c>
      <c r="AC29" s="43"/>
      <c r="AD29" s="43"/>
      <c r="AE29" s="43">
        <v>103</v>
      </c>
      <c r="AF29" s="43">
        <v>109</v>
      </c>
      <c r="AG29" s="43">
        <v>102</v>
      </c>
      <c r="AH29" s="43">
        <v>79</v>
      </c>
      <c r="AI29" s="43">
        <v>115</v>
      </c>
      <c r="AJ29" s="43">
        <v>167</v>
      </c>
      <c r="AK29" s="43"/>
      <c r="AL29" s="43"/>
      <c r="AM29" s="43"/>
      <c r="AN29" s="43"/>
      <c r="AO29" s="43"/>
      <c r="AP29" s="43"/>
      <c r="AQ29" s="97">
        <f t="shared" si="11"/>
        <v>116</v>
      </c>
      <c r="AR29" s="97">
        <f t="shared" si="11"/>
        <v>152</v>
      </c>
      <c r="AS29" s="43">
        <v>79</v>
      </c>
      <c r="AT29" s="43">
        <v>84</v>
      </c>
      <c r="AU29" s="43">
        <v>29</v>
      </c>
      <c r="AV29" s="43">
        <v>50</v>
      </c>
      <c r="AW29" s="43">
        <v>8</v>
      </c>
      <c r="AX29" s="43">
        <v>18</v>
      </c>
    </row>
    <row r="30" spans="1:50" x14ac:dyDescent="0.25">
      <c r="A30" s="40">
        <f t="shared" si="12"/>
        <v>17</v>
      </c>
      <c r="B30" s="178" t="s">
        <v>212</v>
      </c>
      <c r="C30" s="43">
        <v>118</v>
      </c>
      <c r="D30" s="43">
        <v>72</v>
      </c>
      <c r="E30" s="43">
        <v>11</v>
      </c>
      <c r="F30" s="43">
        <v>6</v>
      </c>
      <c r="G30" s="43">
        <v>326</v>
      </c>
      <c r="H30" s="43">
        <v>289</v>
      </c>
      <c r="I30" s="43">
        <v>21</v>
      </c>
      <c r="J30" s="43">
        <v>23</v>
      </c>
      <c r="K30" s="97">
        <f t="shared" si="1"/>
        <v>79</v>
      </c>
      <c r="L30" s="97">
        <f t="shared" si="2"/>
        <v>81</v>
      </c>
      <c r="M30" s="43"/>
      <c r="N30" s="43"/>
      <c r="O30" s="43"/>
      <c r="P30" s="43"/>
      <c r="Q30" s="43">
        <v>39</v>
      </c>
      <c r="R30" s="43">
        <v>32</v>
      </c>
      <c r="S30" s="43">
        <v>40</v>
      </c>
      <c r="T30" s="43">
        <v>49</v>
      </c>
      <c r="U30" s="43"/>
      <c r="V30" s="43"/>
      <c r="W30" s="43"/>
      <c r="X30" s="43"/>
      <c r="Y30" s="43"/>
      <c r="Z30" s="43"/>
      <c r="AA30" s="97">
        <f t="shared" si="3"/>
        <v>66</v>
      </c>
      <c r="AB30" s="97">
        <f t="shared" si="4"/>
        <v>80</v>
      </c>
      <c r="AC30" s="43"/>
      <c r="AD30" s="43"/>
      <c r="AE30" s="43"/>
      <c r="AF30" s="43"/>
      <c r="AG30" s="43">
        <v>43</v>
      </c>
      <c r="AH30" s="43">
        <v>21</v>
      </c>
      <c r="AI30" s="43">
        <v>23</v>
      </c>
      <c r="AJ30" s="43">
        <v>59</v>
      </c>
      <c r="AK30" s="43"/>
      <c r="AL30" s="43"/>
      <c r="AM30" s="43"/>
      <c r="AN30" s="43"/>
      <c r="AO30" s="43"/>
      <c r="AP30" s="43"/>
      <c r="AQ30" s="97">
        <f t="shared" si="11"/>
        <v>73</v>
      </c>
      <c r="AR30" s="97">
        <f t="shared" si="11"/>
        <v>43</v>
      </c>
      <c r="AS30" s="43">
        <v>51</v>
      </c>
      <c r="AT30" s="43">
        <v>29</v>
      </c>
      <c r="AU30" s="43">
        <v>21</v>
      </c>
      <c r="AV30" s="43">
        <v>13</v>
      </c>
      <c r="AW30" s="43">
        <v>1</v>
      </c>
      <c r="AX30" s="43">
        <v>1</v>
      </c>
    </row>
    <row r="31" spans="1:50" x14ac:dyDescent="0.25">
      <c r="A31" s="40">
        <f t="shared" si="12"/>
        <v>18</v>
      </c>
      <c r="B31" s="178" t="s">
        <v>213</v>
      </c>
      <c r="C31" s="43">
        <v>95</v>
      </c>
      <c r="D31" s="43">
        <v>114</v>
      </c>
      <c r="E31" s="43">
        <v>6</v>
      </c>
      <c r="F31" s="43">
        <v>3</v>
      </c>
      <c r="G31" s="43">
        <v>190</v>
      </c>
      <c r="H31" s="43">
        <v>219</v>
      </c>
      <c r="I31" s="43">
        <v>14</v>
      </c>
      <c r="J31" s="43"/>
      <c r="K31" s="97">
        <f t="shared" si="1"/>
        <v>26</v>
      </c>
      <c r="L31" s="97">
        <f t="shared" si="2"/>
        <v>70</v>
      </c>
      <c r="M31" s="43"/>
      <c r="N31" s="43"/>
      <c r="O31" s="43"/>
      <c r="P31" s="43"/>
      <c r="Q31" s="43">
        <v>3</v>
      </c>
      <c r="R31" s="43">
        <v>17</v>
      </c>
      <c r="S31" s="43">
        <v>23</v>
      </c>
      <c r="T31" s="43">
        <v>53</v>
      </c>
      <c r="U31" s="43"/>
      <c r="V31" s="43"/>
      <c r="W31" s="43"/>
      <c r="X31" s="43"/>
      <c r="Y31" s="43"/>
      <c r="Z31" s="43"/>
      <c r="AA31" s="97">
        <f t="shared" si="3"/>
        <v>242</v>
      </c>
      <c r="AB31" s="97">
        <f t="shared" si="4"/>
        <v>225</v>
      </c>
      <c r="AC31" s="43"/>
      <c r="AD31" s="43"/>
      <c r="AE31" s="43">
        <v>40</v>
      </c>
      <c r="AF31" s="43">
        <v>27</v>
      </c>
      <c r="AG31" s="43">
        <v>24</v>
      </c>
      <c r="AH31" s="43">
        <v>59</v>
      </c>
      <c r="AI31" s="43">
        <v>178</v>
      </c>
      <c r="AJ31" s="43">
        <v>139</v>
      </c>
      <c r="AK31" s="43"/>
      <c r="AL31" s="43"/>
      <c r="AM31" s="43"/>
      <c r="AN31" s="43"/>
      <c r="AO31" s="43"/>
      <c r="AP31" s="43"/>
      <c r="AQ31" s="97">
        <f t="shared" si="11"/>
        <v>52</v>
      </c>
      <c r="AR31" s="97">
        <f t="shared" si="11"/>
        <v>52</v>
      </c>
      <c r="AS31" s="43">
        <v>36</v>
      </c>
      <c r="AT31" s="43">
        <v>27</v>
      </c>
      <c r="AU31" s="43">
        <v>6</v>
      </c>
      <c r="AV31" s="43">
        <v>16</v>
      </c>
      <c r="AW31" s="43">
        <v>10</v>
      </c>
      <c r="AX31" s="43">
        <v>9</v>
      </c>
    </row>
    <row r="32" spans="1:50" x14ac:dyDescent="0.25">
      <c r="A32" s="40">
        <f t="shared" si="12"/>
        <v>19</v>
      </c>
      <c r="B32" s="178" t="s">
        <v>214</v>
      </c>
      <c r="C32" s="43">
        <v>173</v>
      </c>
      <c r="D32" s="43">
        <v>190</v>
      </c>
      <c r="E32" s="43">
        <v>6</v>
      </c>
      <c r="F32" s="43">
        <v>1</v>
      </c>
      <c r="G32" s="43">
        <v>568</v>
      </c>
      <c r="H32" s="43">
        <v>653</v>
      </c>
      <c r="I32" s="43">
        <v>37</v>
      </c>
      <c r="J32" s="43">
        <v>26</v>
      </c>
      <c r="K32" s="97">
        <f t="shared" si="1"/>
        <v>310</v>
      </c>
      <c r="L32" s="97">
        <f t="shared" si="2"/>
        <v>376</v>
      </c>
      <c r="M32" s="43"/>
      <c r="N32" s="43"/>
      <c r="O32" s="43">
        <v>1</v>
      </c>
      <c r="P32" s="43"/>
      <c r="Q32" s="43">
        <v>72</v>
      </c>
      <c r="R32" s="43">
        <v>85</v>
      </c>
      <c r="S32" s="43">
        <v>237</v>
      </c>
      <c r="T32" s="43">
        <v>291</v>
      </c>
      <c r="U32" s="43"/>
      <c r="V32" s="43"/>
      <c r="W32" s="43"/>
      <c r="X32" s="43"/>
      <c r="Y32" s="43">
        <v>10</v>
      </c>
      <c r="Z32" s="43"/>
      <c r="AA32" s="97">
        <f t="shared" si="3"/>
        <v>407</v>
      </c>
      <c r="AB32" s="97">
        <f t="shared" si="4"/>
        <v>375</v>
      </c>
      <c r="AC32" s="43"/>
      <c r="AD32" s="43"/>
      <c r="AE32" s="43">
        <v>2</v>
      </c>
      <c r="AF32" s="43"/>
      <c r="AG32" s="43">
        <v>125</v>
      </c>
      <c r="AH32" s="43">
        <v>129</v>
      </c>
      <c r="AI32" s="43">
        <v>280</v>
      </c>
      <c r="AJ32" s="43">
        <v>246</v>
      </c>
      <c r="AK32" s="43"/>
      <c r="AL32" s="43"/>
      <c r="AM32" s="43"/>
      <c r="AN32" s="43"/>
      <c r="AO32" s="43"/>
      <c r="AP32" s="43"/>
      <c r="AQ32" s="97">
        <f>AS32+AU32+AW32</f>
        <v>96</v>
      </c>
      <c r="AR32" s="97">
        <f>AT32+AV32+AX32</f>
        <v>125</v>
      </c>
      <c r="AS32" s="43">
        <v>79</v>
      </c>
      <c r="AT32" s="43">
        <v>83</v>
      </c>
      <c r="AU32" s="43">
        <v>16</v>
      </c>
      <c r="AV32" s="43">
        <v>42</v>
      </c>
      <c r="AW32" s="43">
        <v>1</v>
      </c>
      <c r="AX32" s="156"/>
    </row>
    <row r="33" spans="1:50" x14ac:dyDescent="0.25">
      <c r="A33" s="40">
        <f t="shared" si="12"/>
        <v>20</v>
      </c>
      <c r="B33" s="178" t="s">
        <v>215</v>
      </c>
      <c r="C33" s="146"/>
      <c r="D33" s="156"/>
      <c r="E33" s="156"/>
      <c r="F33" s="156"/>
      <c r="G33" s="156"/>
      <c r="H33" s="156"/>
      <c r="I33" s="156"/>
      <c r="J33" s="156"/>
      <c r="K33" s="97">
        <f t="shared" si="1"/>
        <v>0</v>
      </c>
      <c r="L33" s="97">
        <f t="shared" si="2"/>
        <v>0</v>
      </c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97">
        <f t="shared" si="3"/>
        <v>0</v>
      </c>
      <c r="AB33" s="97">
        <f t="shared" si="4"/>
        <v>0</v>
      </c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97">
        <f t="shared" ref="AQ33:AQ59" si="13">AS33+AU33+AW33</f>
        <v>0</v>
      </c>
      <c r="AR33" s="97">
        <f t="shared" ref="AR33:AR59" si="14">AT33+AV33+AX33</f>
        <v>0</v>
      </c>
      <c r="AS33" s="156"/>
      <c r="AT33" s="156"/>
      <c r="AU33" s="156"/>
      <c r="AV33" s="156"/>
      <c r="AW33" s="156"/>
      <c r="AX33" s="156"/>
    </row>
    <row r="34" spans="1:50" x14ac:dyDescent="0.25">
      <c r="A34" s="40">
        <f t="shared" si="12"/>
        <v>21</v>
      </c>
      <c r="B34" s="178" t="s">
        <v>216</v>
      </c>
      <c r="C34" s="43">
        <v>17</v>
      </c>
      <c r="D34" s="43">
        <v>13</v>
      </c>
      <c r="E34" s="43"/>
      <c r="F34" s="43">
        <v>5</v>
      </c>
      <c r="G34" s="43">
        <v>17</v>
      </c>
      <c r="H34" s="43">
        <v>20</v>
      </c>
      <c r="I34" s="43">
        <v>1</v>
      </c>
      <c r="J34" s="43">
        <v>3</v>
      </c>
      <c r="K34" s="97">
        <f t="shared" si="1"/>
        <v>8</v>
      </c>
      <c r="L34" s="97">
        <f t="shared" si="2"/>
        <v>7</v>
      </c>
      <c r="M34" s="43"/>
      <c r="N34" s="43">
        <v>3</v>
      </c>
      <c r="O34" s="43">
        <v>2</v>
      </c>
      <c r="P34" s="43"/>
      <c r="Q34" s="43">
        <v>2</v>
      </c>
      <c r="R34" s="43">
        <v>1</v>
      </c>
      <c r="S34" s="43">
        <v>4</v>
      </c>
      <c r="T34" s="43">
        <v>3</v>
      </c>
      <c r="U34" s="43"/>
      <c r="V34" s="43"/>
      <c r="W34" s="43"/>
      <c r="X34" s="43"/>
      <c r="Y34" s="43"/>
      <c r="Z34" s="43"/>
      <c r="AA34" s="97">
        <f t="shared" si="3"/>
        <v>10</v>
      </c>
      <c r="AB34" s="97">
        <f t="shared" si="4"/>
        <v>25</v>
      </c>
      <c r="AC34" s="43">
        <v>6</v>
      </c>
      <c r="AD34" s="43">
        <v>6</v>
      </c>
      <c r="AE34" s="43"/>
      <c r="AF34" s="43"/>
      <c r="AG34" s="43"/>
      <c r="AH34" s="43">
        <v>5</v>
      </c>
      <c r="AI34" s="43">
        <v>4</v>
      </c>
      <c r="AJ34" s="43">
        <v>14</v>
      </c>
      <c r="AK34" s="43"/>
      <c r="AL34" s="43"/>
      <c r="AM34" s="43"/>
      <c r="AN34" s="43"/>
      <c r="AO34" s="43"/>
      <c r="AP34" s="43"/>
      <c r="AQ34" s="97">
        <f t="shared" si="13"/>
        <v>5</v>
      </c>
      <c r="AR34" s="97">
        <f t="shared" si="14"/>
        <v>5</v>
      </c>
      <c r="AS34" s="43">
        <v>1</v>
      </c>
      <c r="AT34" s="43">
        <v>3</v>
      </c>
      <c r="AU34" s="43">
        <v>4</v>
      </c>
      <c r="AV34" s="43">
        <v>2</v>
      </c>
      <c r="AW34" s="156"/>
      <c r="AX34" s="156"/>
    </row>
    <row r="35" spans="1:50" x14ac:dyDescent="0.25">
      <c r="A35" s="40">
        <f t="shared" si="12"/>
        <v>22</v>
      </c>
      <c r="B35" s="178" t="s">
        <v>217</v>
      </c>
      <c r="C35" s="146"/>
      <c r="D35" s="156"/>
      <c r="E35" s="156"/>
      <c r="F35" s="156"/>
      <c r="G35" s="156"/>
      <c r="H35" s="156"/>
      <c r="I35" s="156"/>
      <c r="J35" s="156"/>
      <c r="K35" s="97">
        <f t="shared" si="1"/>
        <v>0</v>
      </c>
      <c r="L35" s="97">
        <f t="shared" si="2"/>
        <v>0</v>
      </c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97">
        <f t="shared" si="3"/>
        <v>0</v>
      </c>
      <c r="AB35" s="97">
        <f t="shared" si="4"/>
        <v>0</v>
      </c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97">
        <f t="shared" si="13"/>
        <v>0</v>
      </c>
      <c r="AR35" s="97">
        <f t="shared" si="14"/>
        <v>0</v>
      </c>
      <c r="AS35" s="156"/>
      <c r="AT35" s="156"/>
      <c r="AU35" s="156"/>
      <c r="AV35" s="156"/>
      <c r="AW35" s="156"/>
      <c r="AX35" s="156"/>
    </row>
    <row r="36" spans="1:50" x14ac:dyDescent="0.25">
      <c r="A36" s="40">
        <f t="shared" si="12"/>
        <v>23</v>
      </c>
      <c r="B36" s="178" t="s">
        <v>218</v>
      </c>
      <c r="C36" s="43">
        <v>16</v>
      </c>
      <c r="D36" s="43">
        <v>12</v>
      </c>
      <c r="E36" s="43">
        <v>2</v>
      </c>
      <c r="F36" s="43">
        <v>3</v>
      </c>
      <c r="G36" s="43">
        <v>16</v>
      </c>
      <c r="H36" s="43">
        <v>12</v>
      </c>
      <c r="I36" s="43"/>
      <c r="J36" s="43">
        <v>1</v>
      </c>
      <c r="K36" s="97">
        <f t="shared" si="1"/>
        <v>20</v>
      </c>
      <c r="L36" s="97">
        <f t="shared" si="2"/>
        <v>7</v>
      </c>
      <c r="M36" s="43"/>
      <c r="N36" s="43"/>
      <c r="O36" s="43"/>
      <c r="P36" s="43">
        <v>3</v>
      </c>
      <c r="Q36" s="43">
        <v>1</v>
      </c>
      <c r="R36" s="43"/>
      <c r="S36" s="43">
        <v>19</v>
      </c>
      <c r="T36" s="43">
        <v>4</v>
      </c>
      <c r="U36" s="43"/>
      <c r="V36" s="43"/>
      <c r="W36" s="43"/>
      <c r="X36" s="43"/>
      <c r="Y36" s="43"/>
      <c r="Z36" s="43"/>
      <c r="AA36" s="97">
        <f t="shared" si="3"/>
        <v>16</v>
      </c>
      <c r="AB36" s="97">
        <f t="shared" si="4"/>
        <v>16</v>
      </c>
      <c r="AC36" s="43"/>
      <c r="AD36" s="43"/>
      <c r="AE36" s="43"/>
      <c r="AF36" s="43"/>
      <c r="AG36" s="43">
        <v>2</v>
      </c>
      <c r="AH36" s="43"/>
      <c r="AI36" s="43">
        <v>14</v>
      </c>
      <c r="AJ36" s="43">
        <v>16</v>
      </c>
      <c r="AK36" s="43"/>
      <c r="AL36" s="43"/>
      <c r="AM36" s="43"/>
      <c r="AN36" s="43"/>
      <c r="AO36" s="43"/>
      <c r="AP36" s="43"/>
      <c r="AQ36" s="97">
        <f t="shared" si="13"/>
        <v>3</v>
      </c>
      <c r="AR36" s="97">
        <f t="shared" si="14"/>
        <v>0</v>
      </c>
      <c r="AS36" s="43">
        <v>1</v>
      </c>
      <c r="AT36" s="43"/>
      <c r="AU36" s="43">
        <v>2</v>
      </c>
      <c r="AV36" s="43"/>
      <c r="AW36" s="43"/>
      <c r="AX36" s="156"/>
    </row>
    <row r="37" spans="1:50" x14ac:dyDescent="0.25">
      <c r="A37" s="40">
        <f t="shared" si="12"/>
        <v>24</v>
      </c>
      <c r="B37" s="179" t="s">
        <v>219</v>
      </c>
      <c r="C37" s="43"/>
      <c r="D37" s="43">
        <v>1</v>
      </c>
      <c r="E37" s="43"/>
      <c r="F37" s="43"/>
      <c r="G37" s="43"/>
      <c r="H37" s="43">
        <v>1</v>
      </c>
      <c r="I37" s="43"/>
      <c r="J37" s="43"/>
      <c r="K37" s="97">
        <f t="shared" si="1"/>
        <v>0</v>
      </c>
      <c r="L37" s="97">
        <f t="shared" si="2"/>
        <v>1</v>
      </c>
      <c r="M37" s="43"/>
      <c r="N37" s="43">
        <v>1</v>
      </c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97">
        <f t="shared" si="3"/>
        <v>0</v>
      </c>
      <c r="AB37" s="97">
        <f t="shared" si="4"/>
        <v>0</v>
      </c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97">
        <f t="shared" si="13"/>
        <v>0</v>
      </c>
      <c r="AR37" s="97">
        <f t="shared" si="14"/>
        <v>0</v>
      </c>
      <c r="AS37" s="156"/>
      <c r="AT37" s="156"/>
      <c r="AU37" s="156"/>
      <c r="AV37" s="156"/>
      <c r="AW37" s="156"/>
      <c r="AX37" s="156"/>
    </row>
    <row r="38" spans="1:50" x14ac:dyDescent="0.25">
      <c r="A38" s="40">
        <f t="shared" si="12"/>
        <v>25</v>
      </c>
      <c r="B38" s="178" t="s">
        <v>220</v>
      </c>
      <c r="C38" s="146"/>
      <c r="D38" s="156"/>
      <c r="E38" s="156"/>
      <c r="F38" s="156"/>
      <c r="G38" s="156"/>
      <c r="H38" s="156"/>
      <c r="I38" s="156"/>
      <c r="J38" s="156"/>
      <c r="K38" s="97">
        <f t="shared" si="1"/>
        <v>0</v>
      </c>
      <c r="L38" s="97">
        <f t="shared" si="2"/>
        <v>0</v>
      </c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97">
        <f t="shared" si="3"/>
        <v>0</v>
      </c>
      <c r="AB38" s="97">
        <f t="shared" si="4"/>
        <v>0</v>
      </c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97">
        <f t="shared" si="13"/>
        <v>0</v>
      </c>
      <c r="AR38" s="97">
        <f t="shared" si="14"/>
        <v>0</v>
      </c>
      <c r="AS38" s="156"/>
      <c r="AT38" s="156"/>
      <c r="AU38" s="156"/>
      <c r="AV38" s="156"/>
      <c r="AW38" s="156"/>
      <c r="AX38" s="156"/>
    </row>
    <row r="39" spans="1:50" x14ac:dyDescent="0.25">
      <c r="A39" s="40">
        <f t="shared" si="12"/>
        <v>26</v>
      </c>
      <c r="B39" s="178" t="s">
        <v>221</v>
      </c>
      <c r="C39" s="146"/>
      <c r="D39" s="156"/>
      <c r="E39" s="156"/>
      <c r="F39" s="156"/>
      <c r="G39" s="156"/>
      <c r="H39" s="156"/>
      <c r="I39" s="156"/>
      <c r="J39" s="156"/>
      <c r="K39" s="97">
        <f t="shared" si="1"/>
        <v>0</v>
      </c>
      <c r="L39" s="97">
        <f t="shared" si="2"/>
        <v>0</v>
      </c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97">
        <f t="shared" si="3"/>
        <v>0</v>
      </c>
      <c r="AB39" s="97">
        <f t="shared" si="4"/>
        <v>0</v>
      </c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97">
        <f t="shared" si="13"/>
        <v>0</v>
      </c>
      <c r="AR39" s="97">
        <f t="shared" si="14"/>
        <v>0</v>
      </c>
      <c r="AS39" s="156"/>
      <c r="AT39" s="156"/>
      <c r="AU39" s="156"/>
      <c r="AV39" s="156"/>
      <c r="AW39" s="156"/>
      <c r="AX39" s="156"/>
    </row>
    <row r="40" spans="1:50" ht="30" x14ac:dyDescent="0.25">
      <c r="A40" s="40">
        <f t="shared" si="12"/>
        <v>27</v>
      </c>
      <c r="B40" s="179" t="s">
        <v>222</v>
      </c>
      <c r="C40" s="146"/>
      <c r="D40" s="156"/>
      <c r="E40" s="156"/>
      <c r="F40" s="156"/>
      <c r="G40" s="156"/>
      <c r="H40" s="156"/>
      <c r="I40" s="156"/>
      <c r="J40" s="156"/>
      <c r="K40" s="97">
        <f t="shared" si="1"/>
        <v>0</v>
      </c>
      <c r="L40" s="97">
        <f t="shared" si="2"/>
        <v>0</v>
      </c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97">
        <f t="shared" si="3"/>
        <v>0</v>
      </c>
      <c r="AB40" s="97">
        <f t="shared" si="4"/>
        <v>0</v>
      </c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97">
        <f t="shared" si="13"/>
        <v>0</v>
      </c>
      <c r="AR40" s="97">
        <f t="shared" si="14"/>
        <v>0</v>
      </c>
      <c r="AS40" s="156"/>
      <c r="AT40" s="156"/>
      <c r="AU40" s="156"/>
      <c r="AV40" s="156"/>
      <c r="AW40" s="156"/>
      <c r="AX40" s="156"/>
    </row>
    <row r="41" spans="1:50" x14ac:dyDescent="0.25">
      <c r="A41" s="40">
        <f t="shared" si="12"/>
        <v>28</v>
      </c>
      <c r="B41" s="178" t="s">
        <v>223</v>
      </c>
      <c r="C41" s="146"/>
      <c r="D41" s="156"/>
      <c r="E41" s="156"/>
      <c r="F41" s="156"/>
      <c r="G41" s="156"/>
      <c r="H41" s="156"/>
      <c r="I41" s="156"/>
      <c r="J41" s="156"/>
      <c r="K41" s="97">
        <f t="shared" si="1"/>
        <v>0</v>
      </c>
      <c r="L41" s="97">
        <f t="shared" si="2"/>
        <v>0</v>
      </c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97">
        <f t="shared" si="3"/>
        <v>0</v>
      </c>
      <c r="AB41" s="97">
        <f t="shared" si="4"/>
        <v>0</v>
      </c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97">
        <f t="shared" si="13"/>
        <v>0</v>
      </c>
      <c r="AR41" s="97">
        <f t="shared" si="14"/>
        <v>0</v>
      </c>
      <c r="AS41" s="156"/>
      <c r="AT41" s="156"/>
      <c r="AU41" s="156"/>
      <c r="AV41" s="156"/>
      <c r="AW41" s="156"/>
      <c r="AX41" s="156"/>
    </row>
    <row r="42" spans="1:50" x14ac:dyDescent="0.25">
      <c r="A42" s="40">
        <f t="shared" si="12"/>
        <v>29</v>
      </c>
      <c r="B42" s="178" t="s">
        <v>224</v>
      </c>
      <c r="C42" s="146"/>
      <c r="D42" s="156"/>
      <c r="E42" s="156"/>
      <c r="F42" s="156"/>
      <c r="G42" s="156"/>
      <c r="H42" s="156"/>
      <c r="I42" s="156"/>
      <c r="J42" s="156"/>
      <c r="K42" s="97">
        <f t="shared" si="1"/>
        <v>0</v>
      </c>
      <c r="L42" s="97">
        <f t="shared" si="2"/>
        <v>0</v>
      </c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97">
        <f t="shared" si="3"/>
        <v>0</v>
      </c>
      <c r="AB42" s="97">
        <f t="shared" si="4"/>
        <v>0</v>
      </c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97">
        <f t="shared" si="13"/>
        <v>0</v>
      </c>
      <c r="AR42" s="97">
        <f t="shared" si="14"/>
        <v>0</v>
      </c>
      <c r="AS42" s="156"/>
      <c r="AT42" s="156"/>
      <c r="AU42" s="156"/>
      <c r="AV42" s="156"/>
      <c r="AW42" s="156"/>
      <c r="AX42" s="156"/>
    </row>
    <row r="43" spans="1:50" x14ac:dyDescent="0.25">
      <c r="A43" s="40">
        <f t="shared" si="12"/>
        <v>30</v>
      </c>
      <c r="B43" s="178" t="s">
        <v>225</v>
      </c>
      <c r="C43" s="146"/>
      <c r="D43" s="156"/>
      <c r="E43" s="156"/>
      <c r="F43" s="156"/>
      <c r="G43" s="156"/>
      <c r="H43" s="156"/>
      <c r="I43" s="156"/>
      <c r="J43" s="156"/>
      <c r="K43" s="97">
        <f t="shared" si="1"/>
        <v>0</v>
      </c>
      <c r="L43" s="97">
        <f t="shared" si="2"/>
        <v>0</v>
      </c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97">
        <f t="shared" si="3"/>
        <v>0</v>
      </c>
      <c r="AB43" s="97">
        <f t="shared" si="4"/>
        <v>0</v>
      </c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97">
        <f t="shared" si="13"/>
        <v>0</v>
      </c>
      <c r="AR43" s="97">
        <f t="shared" si="14"/>
        <v>0</v>
      </c>
      <c r="AS43" s="156"/>
      <c r="AT43" s="156"/>
      <c r="AU43" s="156"/>
      <c r="AV43" s="156"/>
      <c r="AW43" s="156"/>
      <c r="AX43" s="156"/>
    </row>
    <row r="44" spans="1:50" x14ac:dyDescent="0.25">
      <c r="A44" s="40">
        <f t="shared" si="12"/>
        <v>31</v>
      </c>
      <c r="B44" s="178" t="s">
        <v>226</v>
      </c>
      <c r="C44" s="146"/>
      <c r="D44" s="156"/>
      <c r="E44" s="156"/>
      <c r="F44" s="156"/>
      <c r="G44" s="156"/>
      <c r="H44" s="156"/>
      <c r="I44" s="156"/>
      <c r="J44" s="156"/>
      <c r="K44" s="97">
        <f t="shared" si="1"/>
        <v>0</v>
      </c>
      <c r="L44" s="97">
        <f t="shared" si="2"/>
        <v>0</v>
      </c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97">
        <f t="shared" si="3"/>
        <v>0</v>
      </c>
      <c r="AB44" s="97">
        <f t="shared" si="4"/>
        <v>0</v>
      </c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97">
        <f t="shared" si="13"/>
        <v>0</v>
      </c>
      <c r="AR44" s="97">
        <f t="shared" si="14"/>
        <v>0</v>
      </c>
      <c r="AS44" s="156"/>
      <c r="AT44" s="156"/>
      <c r="AU44" s="156"/>
      <c r="AV44" s="156"/>
      <c r="AW44" s="156"/>
      <c r="AX44" s="156"/>
    </row>
    <row r="45" spans="1:50" ht="30" x14ac:dyDescent="0.25">
      <c r="A45" s="40">
        <f t="shared" si="12"/>
        <v>32</v>
      </c>
      <c r="B45" s="179" t="s">
        <v>227</v>
      </c>
      <c r="C45" s="146"/>
      <c r="D45" s="156"/>
      <c r="E45" s="156"/>
      <c r="F45" s="156"/>
      <c r="G45" s="156"/>
      <c r="H45" s="156"/>
      <c r="I45" s="156"/>
      <c r="J45" s="156"/>
      <c r="K45" s="97">
        <f t="shared" si="1"/>
        <v>0</v>
      </c>
      <c r="L45" s="97">
        <f t="shared" si="2"/>
        <v>0</v>
      </c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97">
        <f t="shared" si="3"/>
        <v>0</v>
      </c>
      <c r="AB45" s="97">
        <f t="shared" si="4"/>
        <v>0</v>
      </c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97">
        <f t="shared" si="13"/>
        <v>0</v>
      </c>
      <c r="AR45" s="97">
        <f t="shared" si="14"/>
        <v>0</v>
      </c>
      <c r="AS45" s="156"/>
      <c r="AT45" s="156"/>
      <c r="AU45" s="156"/>
      <c r="AV45" s="156"/>
      <c r="AW45" s="156"/>
      <c r="AX45" s="156"/>
    </row>
    <row r="46" spans="1:50" ht="30" x14ac:dyDescent="0.25">
      <c r="A46" s="40">
        <f t="shared" si="12"/>
        <v>33</v>
      </c>
      <c r="B46" s="179" t="s">
        <v>228</v>
      </c>
      <c r="C46" s="146"/>
      <c r="D46" s="156"/>
      <c r="E46" s="156"/>
      <c r="F46" s="156"/>
      <c r="G46" s="156"/>
      <c r="H46" s="156"/>
      <c r="I46" s="156"/>
      <c r="J46" s="156"/>
      <c r="K46" s="97">
        <f t="shared" si="1"/>
        <v>0</v>
      </c>
      <c r="L46" s="97">
        <f t="shared" si="2"/>
        <v>0</v>
      </c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97">
        <f t="shared" si="3"/>
        <v>0</v>
      </c>
      <c r="AB46" s="97">
        <f t="shared" si="4"/>
        <v>0</v>
      </c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97">
        <f t="shared" si="13"/>
        <v>0</v>
      </c>
      <c r="AR46" s="97">
        <f t="shared" si="14"/>
        <v>0</v>
      </c>
      <c r="AS46" s="156"/>
      <c r="AT46" s="156"/>
      <c r="AU46" s="156"/>
      <c r="AV46" s="156"/>
      <c r="AW46" s="156"/>
      <c r="AX46" s="156"/>
    </row>
    <row r="47" spans="1:50" x14ac:dyDescent="0.25">
      <c r="A47" s="40">
        <f t="shared" si="12"/>
        <v>34</v>
      </c>
      <c r="B47" s="178" t="s">
        <v>229</v>
      </c>
      <c r="C47" s="146"/>
      <c r="D47" s="156"/>
      <c r="E47" s="156"/>
      <c r="F47" s="156"/>
      <c r="G47" s="156"/>
      <c r="H47" s="156"/>
      <c r="I47" s="156"/>
      <c r="J47" s="156"/>
      <c r="K47" s="97">
        <f t="shared" si="1"/>
        <v>0</v>
      </c>
      <c r="L47" s="97">
        <f t="shared" si="2"/>
        <v>0</v>
      </c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97">
        <f t="shared" si="3"/>
        <v>0</v>
      </c>
      <c r="AB47" s="97">
        <f t="shared" si="4"/>
        <v>0</v>
      </c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97">
        <f t="shared" si="13"/>
        <v>0</v>
      </c>
      <c r="AR47" s="97">
        <f t="shared" si="14"/>
        <v>0</v>
      </c>
      <c r="AS47" s="156"/>
      <c r="AT47" s="156"/>
      <c r="AU47" s="156"/>
      <c r="AV47" s="156"/>
      <c r="AW47" s="156"/>
      <c r="AX47" s="156"/>
    </row>
    <row r="48" spans="1:50" x14ac:dyDescent="0.25">
      <c r="A48" s="40">
        <f t="shared" si="12"/>
        <v>35</v>
      </c>
      <c r="B48" s="178" t="s">
        <v>230</v>
      </c>
      <c r="C48" s="146"/>
      <c r="D48" s="156"/>
      <c r="E48" s="156"/>
      <c r="F48" s="156"/>
      <c r="G48" s="156"/>
      <c r="H48" s="156"/>
      <c r="I48" s="156"/>
      <c r="J48" s="156"/>
      <c r="K48" s="97">
        <f t="shared" si="1"/>
        <v>0</v>
      </c>
      <c r="L48" s="97">
        <f t="shared" si="2"/>
        <v>0</v>
      </c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97">
        <f t="shared" si="3"/>
        <v>0</v>
      </c>
      <c r="AB48" s="97">
        <f t="shared" si="4"/>
        <v>0</v>
      </c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97">
        <f t="shared" si="13"/>
        <v>0</v>
      </c>
      <c r="AR48" s="97">
        <f t="shared" si="14"/>
        <v>0</v>
      </c>
      <c r="AS48" s="156"/>
      <c r="AT48" s="156"/>
      <c r="AU48" s="156"/>
      <c r="AV48" s="156"/>
      <c r="AW48" s="156"/>
      <c r="AX48" s="156"/>
    </row>
    <row r="49" spans="1:50" x14ac:dyDescent="0.25">
      <c r="A49" s="40">
        <f t="shared" si="12"/>
        <v>36</v>
      </c>
      <c r="B49" s="178" t="s">
        <v>231</v>
      </c>
      <c r="C49" s="146"/>
      <c r="D49" s="156"/>
      <c r="E49" s="156"/>
      <c r="F49" s="156"/>
      <c r="G49" s="156"/>
      <c r="H49" s="156"/>
      <c r="I49" s="156"/>
      <c r="J49" s="156"/>
      <c r="K49" s="97">
        <f t="shared" si="1"/>
        <v>0</v>
      </c>
      <c r="L49" s="97">
        <f t="shared" si="2"/>
        <v>0</v>
      </c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97">
        <f t="shared" si="3"/>
        <v>0</v>
      </c>
      <c r="AB49" s="97">
        <f t="shared" si="4"/>
        <v>0</v>
      </c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97">
        <f t="shared" si="13"/>
        <v>0</v>
      </c>
      <c r="AR49" s="97">
        <f t="shared" si="14"/>
        <v>0</v>
      </c>
      <c r="AS49" s="156"/>
      <c r="AT49" s="156"/>
      <c r="AU49" s="156"/>
      <c r="AV49" s="156"/>
      <c r="AW49" s="156"/>
      <c r="AX49" s="156"/>
    </row>
    <row r="50" spans="1:50" x14ac:dyDescent="0.25">
      <c r="A50" s="40">
        <f t="shared" si="12"/>
        <v>37</v>
      </c>
      <c r="B50" s="178" t="s">
        <v>232</v>
      </c>
      <c r="C50" s="230">
        <v>12</v>
      </c>
      <c r="D50" s="230">
        <v>10</v>
      </c>
      <c r="E50" s="230">
        <v>1</v>
      </c>
      <c r="F50" s="230"/>
      <c r="G50" s="230">
        <v>36</v>
      </c>
      <c r="H50" s="230">
        <v>23</v>
      </c>
      <c r="I50" s="230">
        <v>1</v>
      </c>
      <c r="J50" s="230"/>
      <c r="K50" s="97">
        <f t="shared" si="1"/>
        <v>12</v>
      </c>
      <c r="L50" s="97">
        <f t="shared" si="2"/>
        <v>13</v>
      </c>
      <c r="M50" s="230">
        <v>6</v>
      </c>
      <c r="N50" s="230">
        <v>13</v>
      </c>
      <c r="O50" s="230"/>
      <c r="P50" s="230"/>
      <c r="Q50" s="230"/>
      <c r="R50" s="230"/>
      <c r="S50" s="230">
        <v>6</v>
      </c>
      <c r="T50" s="230"/>
      <c r="U50" s="230"/>
      <c r="V50" s="230"/>
      <c r="W50" s="230"/>
      <c r="X50" s="230"/>
      <c r="Y50" s="230">
        <v>0</v>
      </c>
      <c r="Z50" s="230">
        <v>0</v>
      </c>
      <c r="AA50" s="97">
        <f t="shared" si="3"/>
        <v>14</v>
      </c>
      <c r="AB50" s="97">
        <f t="shared" si="4"/>
        <v>15</v>
      </c>
      <c r="AC50" s="230">
        <v>10</v>
      </c>
      <c r="AD50" s="230">
        <v>13</v>
      </c>
      <c r="AE50" s="230"/>
      <c r="AF50" s="230">
        <v>2</v>
      </c>
      <c r="AG50" s="230">
        <v>1</v>
      </c>
      <c r="AH50" s="230"/>
      <c r="AI50" s="230">
        <v>3</v>
      </c>
      <c r="AJ50" s="230"/>
      <c r="AK50" s="230"/>
      <c r="AL50" s="230"/>
      <c r="AM50" s="230"/>
      <c r="AN50" s="230"/>
      <c r="AO50" s="230"/>
      <c r="AP50" s="230"/>
      <c r="AQ50" s="97">
        <f t="shared" si="13"/>
        <v>5</v>
      </c>
      <c r="AR50" s="97">
        <f t="shared" si="14"/>
        <v>3</v>
      </c>
      <c r="AS50" s="230">
        <v>3</v>
      </c>
      <c r="AT50" s="230">
        <v>2</v>
      </c>
      <c r="AU50" s="230">
        <v>2</v>
      </c>
      <c r="AV50" s="230">
        <v>1</v>
      </c>
      <c r="AW50" s="156"/>
      <c r="AX50" s="156"/>
    </row>
    <row r="51" spans="1:50" x14ac:dyDescent="0.25">
      <c r="A51" s="40">
        <f t="shared" si="12"/>
        <v>38</v>
      </c>
      <c r="B51" s="178" t="s">
        <v>233</v>
      </c>
      <c r="C51" s="146"/>
      <c r="D51" s="156"/>
      <c r="E51" s="156"/>
      <c r="F51" s="156"/>
      <c r="G51" s="156"/>
      <c r="H51" s="156"/>
      <c r="I51" s="156"/>
      <c r="J51" s="156"/>
      <c r="K51" s="97">
        <f t="shared" si="1"/>
        <v>0</v>
      </c>
      <c r="L51" s="97">
        <f t="shared" si="2"/>
        <v>0</v>
      </c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97">
        <f t="shared" si="3"/>
        <v>0</v>
      </c>
      <c r="AB51" s="97">
        <f t="shared" si="4"/>
        <v>0</v>
      </c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97">
        <f t="shared" si="13"/>
        <v>0</v>
      </c>
      <c r="AR51" s="97">
        <f t="shared" si="14"/>
        <v>0</v>
      </c>
      <c r="AS51" s="156"/>
      <c r="AT51" s="156"/>
      <c r="AU51" s="156"/>
      <c r="AV51" s="156"/>
      <c r="AW51" s="156"/>
      <c r="AX51" s="156"/>
    </row>
    <row r="52" spans="1:50" ht="30" x14ac:dyDescent="0.25">
      <c r="A52" s="40">
        <f t="shared" si="12"/>
        <v>39</v>
      </c>
      <c r="B52" s="179" t="s">
        <v>234</v>
      </c>
      <c r="C52" s="146"/>
      <c r="D52" s="156"/>
      <c r="E52" s="156"/>
      <c r="F52" s="156"/>
      <c r="G52" s="156"/>
      <c r="H52" s="156"/>
      <c r="I52" s="156"/>
      <c r="J52" s="156"/>
      <c r="K52" s="97">
        <f t="shared" si="1"/>
        <v>0</v>
      </c>
      <c r="L52" s="97">
        <f t="shared" si="2"/>
        <v>0</v>
      </c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97">
        <f t="shared" si="3"/>
        <v>0</v>
      </c>
      <c r="AB52" s="97">
        <f t="shared" si="4"/>
        <v>0</v>
      </c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  <c r="AQ52" s="97">
        <f t="shared" si="13"/>
        <v>0</v>
      </c>
      <c r="AR52" s="97">
        <f t="shared" si="14"/>
        <v>0</v>
      </c>
      <c r="AS52" s="156"/>
      <c r="AT52" s="156"/>
      <c r="AU52" s="156"/>
      <c r="AV52" s="156"/>
      <c r="AW52" s="156"/>
      <c r="AX52" s="156"/>
    </row>
    <row r="53" spans="1:50" x14ac:dyDescent="0.25">
      <c r="A53" s="40">
        <f t="shared" si="12"/>
        <v>40</v>
      </c>
      <c r="B53" s="178" t="s">
        <v>235</v>
      </c>
      <c r="C53" s="146"/>
      <c r="D53" s="156"/>
      <c r="E53" s="156"/>
      <c r="F53" s="156"/>
      <c r="G53" s="156"/>
      <c r="H53" s="156"/>
      <c r="I53" s="156"/>
      <c r="J53" s="156"/>
      <c r="K53" s="97">
        <f t="shared" si="1"/>
        <v>0</v>
      </c>
      <c r="L53" s="97">
        <f t="shared" si="2"/>
        <v>0</v>
      </c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97">
        <f t="shared" si="3"/>
        <v>0</v>
      </c>
      <c r="AB53" s="97">
        <f t="shared" si="4"/>
        <v>0</v>
      </c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97">
        <f t="shared" si="13"/>
        <v>0</v>
      </c>
      <c r="AR53" s="97">
        <f t="shared" si="14"/>
        <v>0</v>
      </c>
      <c r="AS53" s="156"/>
      <c r="AT53" s="156"/>
      <c r="AU53" s="156"/>
      <c r="AV53" s="156"/>
      <c r="AW53" s="156"/>
      <c r="AX53" s="156"/>
    </row>
    <row r="54" spans="1:50" ht="30" x14ac:dyDescent="0.25">
      <c r="A54" s="40">
        <f t="shared" si="12"/>
        <v>41</v>
      </c>
      <c r="B54" s="179" t="s">
        <v>236</v>
      </c>
      <c r="C54" s="146"/>
      <c r="D54" s="156"/>
      <c r="E54" s="156"/>
      <c r="F54" s="156"/>
      <c r="G54" s="156"/>
      <c r="H54" s="156"/>
      <c r="I54" s="156"/>
      <c r="J54" s="156"/>
      <c r="K54" s="97">
        <f t="shared" si="1"/>
        <v>0</v>
      </c>
      <c r="L54" s="97">
        <f t="shared" si="2"/>
        <v>0</v>
      </c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97">
        <f t="shared" si="3"/>
        <v>0</v>
      </c>
      <c r="AB54" s="97">
        <f t="shared" si="4"/>
        <v>0</v>
      </c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97">
        <f t="shared" si="13"/>
        <v>0</v>
      </c>
      <c r="AR54" s="97">
        <f t="shared" si="14"/>
        <v>0</v>
      </c>
      <c r="AS54" s="156"/>
      <c r="AT54" s="156"/>
      <c r="AU54" s="156"/>
      <c r="AV54" s="156"/>
      <c r="AW54" s="156"/>
      <c r="AX54" s="156"/>
    </row>
    <row r="55" spans="1:50" ht="30" x14ac:dyDescent="0.25">
      <c r="A55" s="40">
        <f t="shared" si="12"/>
        <v>42</v>
      </c>
      <c r="B55" s="179" t="s">
        <v>237</v>
      </c>
      <c r="C55" s="146"/>
      <c r="D55" s="156"/>
      <c r="E55" s="156"/>
      <c r="F55" s="156"/>
      <c r="G55" s="156"/>
      <c r="H55" s="156"/>
      <c r="I55" s="156"/>
      <c r="J55" s="156"/>
      <c r="K55" s="97">
        <f t="shared" si="1"/>
        <v>0</v>
      </c>
      <c r="L55" s="97">
        <f t="shared" si="2"/>
        <v>0</v>
      </c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97">
        <f t="shared" si="3"/>
        <v>0</v>
      </c>
      <c r="AB55" s="97">
        <f t="shared" si="4"/>
        <v>0</v>
      </c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97">
        <f t="shared" si="13"/>
        <v>0</v>
      </c>
      <c r="AR55" s="97">
        <f t="shared" si="14"/>
        <v>0</v>
      </c>
      <c r="AS55" s="156"/>
      <c r="AT55" s="156"/>
      <c r="AU55" s="156"/>
      <c r="AV55" s="156"/>
      <c r="AW55" s="156"/>
      <c r="AX55" s="156"/>
    </row>
    <row r="56" spans="1:50" ht="30" x14ac:dyDescent="0.25">
      <c r="A56" s="40">
        <f t="shared" si="12"/>
        <v>43</v>
      </c>
      <c r="B56" s="179" t="s">
        <v>238</v>
      </c>
      <c r="C56" s="146"/>
      <c r="D56" s="156"/>
      <c r="E56" s="156"/>
      <c r="F56" s="156"/>
      <c r="G56" s="156"/>
      <c r="H56" s="156"/>
      <c r="I56" s="156"/>
      <c r="J56" s="156"/>
      <c r="K56" s="97">
        <f t="shared" si="1"/>
        <v>0</v>
      </c>
      <c r="L56" s="97">
        <f t="shared" si="2"/>
        <v>0</v>
      </c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97">
        <f t="shared" si="3"/>
        <v>0</v>
      </c>
      <c r="AB56" s="97">
        <f t="shared" si="4"/>
        <v>0</v>
      </c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97">
        <f t="shared" si="13"/>
        <v>0</v>
      </c>
      <c r="AR56" s="97">
        <f t="shared" si="14"/>
        <v>0</v>
      </c>
      <c r="AS56" s="156"/>
      <c r="AT56" s="156"/>
      <c r="AU56" s="156"/>
      <c r="AV56" s="156"/>
      <c r="AW56" s="156"/>
      <c r="AX56" s="156"/>
    </row>
    <row r="57" spans="1:50" ht="45" x14ac:dyDescent="0.25">
      <c r="A57" s="40">
        <f t="shared" si="12"/>
        <v>44</v>
      </c>
      <c r="B57" s="179" t="s">
        <v>239</v>
      </c>
      <c r="C57" s="146"/>
      <c r="D57" s="156"/>
      <c r="E57" s="156"/>
      <c r="F57" s="156"/>
      <c r="G57" s="156"/>
      <c r="H57" s="156"/>
      <c r="I57" s="156"/>
      <c r="J57" s="156"/>
      <c r="K57" s="97">
        <f t="shared" si="1"/>
        <v>0</v>
      </c>
      <c r="L57" s="97">
        <f t="shared" si="2"/>
        <v>0</v>
      </c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97">
        <f t="shared" si="3"/>
        <v>0</v>
      </c>
      <c r="AB57" s="97">
        <f t="shared" si="4"/>
        <v>0</v>
      </c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97">
        <f t="shared" si="13"/>
        <v>0</v>
      </c>
      <c r="AR57" s="97">
        <f t="shared" si="14"/>
        <v>0</v>
      </c>
      <c r="AS57" s="156"/>
      <c r="AT57" s="156"/>
      <c r="AU57" s="156"/>
      <c r="AV57" s="156"/>
      <c r="AW57" s="156"/>
      <c r="AX57" s="156"/>
    </row>
    <row r="58" spans="1:50" ht="30" x14ac:dyDescent="0.25">
      <c r="A58" s="40">
        <f t="shared" si="12"/>
        <v>45</v>
      </c>
      <c r="B58" s="206" t="s">
        <v>240</v>
      </c>
      <c r="C58" s="146"/>
      <c r="D58" s="156"/>
      <c r="E58" s="156"/>
      <c r="F58" s="156"/>
      <c r="G58" s="156"/>
      <c r="H58" s="156"/>
      <c r="I58" s="156"/>
      <c r="J58" s="156"/>
      <c r="K58" s="97">
        <f t="shared" si="1"/>
        <v>0</v>
      </c>
      <c r="L58" s="97">
        <f t="shared" si="2"/>
        <v>0</v>
      </c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97">
        <f t="shared" si="3"/>
        <v>0</v>
      </c>
      <c r="AB58" s="97">
        <f t="shared" si="4"/>
        <v>0</v>
      </c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97">
        <f t="shared" si="13"/>
        <v>0</v>
      </c>
      <c r="AR58" s="97">
        <f t="shared" si="14"/>
        <v>0</v>
      </c>
      <c r="AS58" s="156"/>
      <c r="AT58" s="156"/>
      <c r="AU58" s="156"/>
      <c r="AV58" s="156"/>
      <c r="AW58" s="156"/>
      <c r="AX58" s="156"/>
    </row>
    <row r="59" spans="1:50" x14ac:dyDescent="0.25">
      <c r="A59" s="40">
        <f t="shared" si="12"/>
        <v>46</v>
      </c>
      <c r="B59" s="206" t="s">
        <v>241</v>
      </c>
      <c r="C59" s="146"/>
      <c r="D59" s="156"/>
      <c r="E59" s="156"/>
      <c r="F59" s="156"/>
      <c r="G59" s="156"/>
      <c r="H59" s="156"/>
      <c r="I59" s="156"/>
      <c r="J59" s="156"/>
      <c r="K59" s="97">
        <f t="shared" si="1"/>
        <v>0</v>
      </c>
      <c r="L59" s="97">
        <f t="shared" si="2"/>
        <v>0</v>
      </c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97">
        <f t="shared" si="3"/>
        <v>0</v>
      </c>
      <c r="AB59" s="97">
        <f t="shared" si="4"/>
        <v>0</v>
      </c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97">
        <f t="shared" si="13"/>
        <v>0</v>
      </c>
      <c r="AR59" s="97">
        <f t="shared" si="14"/>
        <v>0</v>
      </c>
      <c r="AS59" s="156"/>
      <c r="AT59" s="156"/>
      <c r="AU59" s="156"/>
      <c r="AV59" s="156"/>
      <c r="AW59" s="156"/>
      <c r="AX59" s="156"/>
    </row>
    <row r="60" spans="1:50" x14ac:dyDescent="0.25">
      <c r="A60" s="149"/>
      <c r="B60" s="148" t="s">
        <v>242</v>
      </c>
      <c r="C60" s="153">
        <f t="shared" ref="C60:AX60" si="15">SUM(C27:C59)</f>
        <v>686</v>
      </c>
      <c r="D60" s="153">
        <f t="shared" si="15"/>
        <v>717</v>
      </c>
      <c r="E60" s="153">
        <f t="shared" si="15"/>
        <v>41</v>
      </c>
      <c r="F60" s="153">
        <f t="shared" si="15"/>
        <v>34</v>
      </c>
      <c r="G60" s="153">
        <f t="shared" si="15"/>
        <v>1753.9</v>
      </c>
      <c r="H60" s="153">
        <f t="shared" si="15"/>
        <v>1855</v>
      </c>
      <c r="I60" s="153">
        <f t="shared" si="15"/>
        <v>159</v>
      </c>
      <c r="J60" s="153">
        <f t="shared" si="15"/>
        <v>118</v>
      </c>
      <c r="K60" s="153">
        <f t="shared" si="15"/>
        <v>933</v>
      </c>
      <c r="L60" s="153">
        <f t="shared" si="15"/>
        <v>1008</v>
      </c>
      <c r="M60" s="153">
        <f t="shared" si="15"/>
        <v>10</v>
      </c>
      <c r="N60" s="153">
        <f t="shared" si="15"/>
        <v>17</v>
      </c>
      <c r="O60" s="153">
        <f t="shared" si="15"/>
        <v>201</v>
      </c>
      <c r="P60" s="153">
        <f t="shared" si="15"/>
        <v>197</v>
      </c>
      <c r="Q60" s="153">
        <f t="shared" si="15"/>
        <v>199</v>
      </c>
      <c r="R60" s="153">
        <f t="shared" si="15"/>
        <v>190</v>
      </c>
      <c r="S60" s="153">
        <f t="shared" si="15"/>
        <v>523</v>
      </c>
      <c r="T60" s="153">
        <f t="shared" si="15"/>
        <v>604</v>
      </c>
      <c r="U60" s="153">
        <f t="shared" si="15"/>
        <v>0</v>
      </c>
      <c r="V60" s="153">
        <f t="shared" si="15"/>
        <v>0</v>
      </c>
      <c r="W60" s="153">
        <f t="shared" si="15"/>
        <v>0</v>
      </c>
      <c r="X60" s="153">
        <f t="shared" si="15"/>
        <v>0</v>
      </c>
      <c r="Y60" s="153">
        <f t="shared" si="15"/>
        <v>10</v>
      </c>
      <c r="Z60" s="153">
        <f t="shared" si="15"/>
        <v>0</v>
      </c>
      <c r="AA60" s="153">
        <f t="shared" si="15"/>
        <v>1112</v>
      </c>
      <c r="AB60" s="311">
        <f t="shared" si="4"/>
        <v>1097</v>
      </c>
      <c r="AC60" s="153">
        <f t="shared" si="15"/>
        <v>20</v>
      </c>
      <c r="AD60" s="153">
        <f t="shared" si="15"/>
        <v>19</v>
      </c>
      <c r="AE60" s="153">
        <f t="shared" si="15"/>
        <v>145</v>
      </c>
      <c r="AF60" s="153">
        <f t="shared" si="15"/>
        <v>138</v>
      </c>
      <c r="AG60" s="153">
        <f t="shared" si="15"/>
        <v>297</v>
      </c>
      <c r="AH60" s="153">
        <f t="shared" si="15"/>
        <v>293</v>
      </c>
      <c r="AI60" s="153">
        <f t="shared" si="15"/>
        <v>650</v>
      </c>
      <c r="AJ60" s="153">
        <f t="shared" si="15"/>
        <v>647</v>
      </c>
      <c r="AK60" s="153">
        <f t="shared" si="15"/>
        <v>0</v>
      </c>
      <c r="AL60" s="153">
        <f t="shared" si="15"/>
        <v>0</v>
      </c>
      <c r="AM60" s="153">
        <f t="shared" si="15"/>
        <v>0</v>
      </c>
      <c r="AN60" s="153">
        <f t="shared" si="15"/>
        <v>0</v>
      </c>
      <c r="AO60" s="153">
        <f t="shared" si="15"/>
        <v>0</v>
      </c>
      <c r="AP60" s="153">
        <f t="shared" si="15"/>
        <v>0</v>
      </c>
      <c r="AQ60" s="153">
        <f t="shared" si="15"/>
        <v>375</v>
      </c>
      <c r="AR60" s="153">
        <f t="shared" si="15"/>
        <v>390</v>
      </c>
      <c r="AS60" s="153">
        <f t="shared" si="15"/>
        <v>266</v>
      </c>
      <c r="AT60" s="153">
        <f t="shared" si="15"/>
        <v>231</v>
      </c>
      <c r="AU60" s="153">
        <f t="shared" si="15"/>
        <v>89</v>
      </c>
      <c r="AV60" s="153">
        <f t="shared" si="15"/>
        <v>131</v>
      </c>
      <c r="AW60" s="153">
        <f t="shared" si="15"/>
        <v>20</v>
      </c>
      <c r="AX60" s="153">
        <f t="shared" si="15"/>
        <v>28</v>
      </c>
    </row>
    <row r="61" spans="1:50" x14ac:dyDescent="0.25">
      <c r="A61" s="152"/>
      <c r="B61" s="147" t="s">
        <v>243</v>
      </c>
      <c r="C61" s="170">
        <f t="shared" ref="C61:AX61" si="16">C60+C26</f>
        <v>7025</v>
      </c>
      <c r="D61" s="170">
        <f t="shared" si="16"/>
        <v>7005</v>
      </c>
      <c r="E61" s="170">
        <f t="shared" si="16"/>
        <v>2266</v>
      </c>
      <c r="F61" s="170">
        <f t="shared" si="16"/>
        <v>2457</v>
      </c>
      <c r="G61" s="170">
        <f t="shared" si="16"/>
        <v>16302.9</v>
      </c>
      <c r="H61" s="170">
        <f t="shared" si="16"/>
        <v>20087</v>
      </c>
      <c r="I61" s="170">
        <f t="shared" si="16"/>
        <v>1454</v>
      </c>
      <c r="J61" s="170">
        <f t="shared" si="16"/>
        <v>1106</v>
      </c>
      <c r="K61" s="170">
        <f t="shared" si="16"/>
        <v>11930</v>
      </c>
      <c r="L61" s="170">
        <f t="shared" si="16"/>
        <v>10319</v>
      </c>
      <c r="M61" s="170">
        <f t="shared" si="16"/>
        <v>145</v>
      </c>
      <c r="N61" s="170">
        <f t="shared" si="16"/>
        <v>167</v>
      </c>
      <c r="O61" s="170">
        <f t="shared" si="16"/>
        <v>2622</v>
      </c>
      <c r="P61" s="170">
        <f t="shared" si="16"/>
        <v>1138</v>
      </c>
      <c r="Q61" s="170">
        <f t="shared" si="16"/>
        <v>2164</v>
      </c>
      <c r="R61" s="170">
        <f t="shared" si="16"/>
        <v>1568</v>
      </c>
      <c r="S61" s="170">
        <f t="shared" si="16"/>
        <v>5667</v>
      </c>
      <c r="T61" s="170">
        <f t="shared" si="16"/>
        <v>5987</v>
      </c>
      <c r="U61" s="170">
        <f t="shared" si="16"/>
        <v>987</v>
      </c>
      <c r="V61" s="170">
        <f t="shared" si="16"/>
        <v>902</v>
      </c>
      <c r="W61" s="170">
        <f t="shared" si="16"/>
        <v>345</v>
      </c>
      <c r="X61" s="170">
        <f t="shared" si="16"/>
        <v>557</v>
      </c>
      <c r="Y61" s="170">
        <f t="shared" si="16"/>
        <v>2167</v>
      </c>
      <c r="Z61" s="170">
        <f t="shared" si="16"/>
        <v>1926</v>
      </c>
      <c r="AA61" s="170">
        <f t="shared" si="16"/>
        <v>8105</v>
      </c>
      <c r="AB61" s="97">
        <f t="shared" si="4"/>
        <v>9323</v>
      </c>
      <c r="AC61" s="170">
        <f t="shared" si="16"/>
        <v>158</v>
      </c>
      <c r="AD61" s="170">
        <f t="shared" si="16"/>
        <v>177</v>
      </c>
      <c r="AE61" s="170">
        <f t="shared" si="16"/>
        <v>280</v>
      </c>
      <c r="AF61" s="170">
        <f t="shared" si="16"/>
        <v>258</v>
      </c>
      <c r="AG61" s="170">
        <f t="shared" si="16"/>
        <v>2308</v>
      </c>
      <c r="AH61" s="170">
        <f t="shared" si="16"/>
        <v>1582</v>
      </c>
      <c r="AI61" s="170">
        <f t="shared" si="16"/>
        <v>4860</v>
      </c>
      <c r="AJ61" s="170">
        <f t="shared" si="16"/>
        <v>6522</v>
      </c>
      <c r="AK61" s="170">
        <f t="shared" si="16"/>
        <v>48</v>
      </c>
      <c r="AL61" s="170">
        <f t="shared" si="16"/>
        <v>101</v>
      </c>
      <c r="AM61" s="170">
        <f t="shared" si="16"/>
        <v>440</v>
      </c>
      <c r="AN61" s="170">
        <f t="shared" si="16"/>
        <v>667</v>
      </c>
      <c r="AO61" s="170">
        <f t="shared" si="16"/>
        <v>11</v>
      </c>
      <c r="AP61" s="170">
        <f t="shared" si="16"/>
        <v>16</v>
      </c>
      <c r="AQ61" s="170">
        <f t="shared" si="16"/>
        <v>2893</v>
      </c>
      <c r="AR61" s="170">
        <f t="shared" si="16"/>
        <v>2910</v>
      </c>
      <c r="AS61" s="170">
        <f t="shared" si="16"/>
        <v>1802</v>
      </c>
      <c r="AT61" s="170">
        <f t="shared" si="16"/>
        <v>1745</v>
      </c>
      <c r="AU61" s="170">
        <f t="shared" si="16"/>
        <v>691</v>
      </c>
      <c r="AV61" s="170">
        <f t="shared" si="16"/>
        <v>841</v>
      </c>
      <c r="AW61" s="170">
        <f t="shared" si="16"/>
        <v>400</v>
      </c>
      <c r="AX61" s="170">
        <f t="shared" si="16"/>
        <v>324</v>
      </c>
    </row>
  </sheetData>
  <mergeCells count="42">
    <mergeCell ref="AS8:AV9"/>
    <mergeCell ref="AC1:AG1"/>
    <mergeCell ref="AC9:AD10"/>
    <mergeCell ref="AE9:AF10"/>
    <mergeCell ref="AG9:AH10"/>
    <mergeCell ref="AI9:AJ10"/>
    <mergeCell ref="AA6:AP6"/>
    <mergeCell ref="AC7:AP8"/>
    <mergeCell ref="AO10:AP10"/>
    <mergeCell ref="AU10:AV10"/>
    <mergeCell ref="AS10:AT10"/>
    <mergeCell ref="AQ6:AX6"/>
    <mergeCell ref="AQ7:AR10"/>
    <mergeCell ref="AS7:AX7"/>
    <mergeCell ref="AW8:AX10"/>
    <mergeCell ref="AM9:AP9"/>
    <mergeCell ref="AM10:AN10"/>
    <mergeCell ref="AH1:AL1"/>
    <mergeCell ref="E4:Z4"/>
    <mergeCell ref="D2:AC2"/>
    <mergeCell ref="C6:D9"/>
    <mergeCell ref="E6:F9"/>
    <mergeCell ref="G6:H9"/>
    <mergeCell ref="AK9:AL10"/>
    <mergeCell ref="G10:H10"/>
    <mergeCell ref="U10:V10"/>
    <mergeCell ref="W10:X10"/>
    <mergeCell ref="M9:N10"/>
    <mergeCell ref="O9:P10"/>
    <mergeCell ref="K7:L10"/>
    <mergeCell ref="AA7:AB10"/>
    <mergeCell ref="A6:A11"/>
    <mergeCell ref="B6:B11"/>
    <mergeCell ref="I6:J10"/>
    <mergeCell ref="Y6:Z10"/>
    <mergeCell ref="C10:D10"/>
    <mergeCell ref="E10:F10"/>
    <mergeCell ref="S9:T10"/>
    <mergeCell ref="U9:X9"/>
    <mergeCell ref="K6:X6"/>
    <mergeCell ref="M7:X8"/>
    <mergeCell ref="Q9:R10"/>
  </mergeCells>
  <pageMargins left="0" right="0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U63"/>
  <sheetViews>
    <sheetView topLeftCell="A2" zoomScale="80" zoomScaleNormal="80" workbookViewId="0">
      <pane xSplit="1" ySplit="11" topLeftCell="B43" activePane="bottomRight" state="frozen"/>
      <selection activeCell="A2" sqref="A2"/>
      <selection pane="topRight" activeCell="B2" sqref="B2"/>
      <selection pane="bottomLeft" activeCell="A13" sqref="A13"/>
      <selection pane="bottomRight" activeCell="D64" sqref="D64"/>
    </sheetView>
  </sheetViews>
  <sheetFormatPr defaultColWidth="9.140625" defaultRowHeight="15" x14ac:dyDescent="0.25"/>
  <cols>
    <col min="1" max="1" width="4.42578125" style="15" customWidth="1"/>
    <col min="2" max="2" width="51.85546875" style="20" customWidth="1"/>
    <col min="3" max="29" width="9.140625" style="35" customWidth="1"/>
    <col min="30" max="30" width="11.42578125" style="35" customWidth="1"/>
    <col min="31" max="47" width="9.140625" style="35" customWidth="1"/>
    <col min="48" max="16384" width="9.140625" style="15"/>
  </cols>
  <sheetData>
    <row r="1" spans="1:47" hidden="1" x14ac:dyDescent="0.25"/>
    <row r="2" spans="1:47" x14ac:dyDescent="0.25">
      <c r="E2" s="435"/>
      <c r="F2" s="435"/>
    </row>
    <row r="3" spans="1:47" s="23" customFormat="1" ht="27.75" customHeight="1" x14ac:dyDescent="0.3">
      <c r="B3" s="342" t="s">
        <v>106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6"/>
      <c r="AC3" s="36"/>
      <c r="AD3" s="36"/>
      <c r="AE3" s="439" t="s">
        <v>152</v>
      </c>
      <c r="AF3" s="439"/>
      <c r="AG3" s="439"/>
      <c r="AH3" s="439"/>
      <c r="AI3" s="439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</row>
    <row r="6" spans="1:47" s="16" customFormat="1" ht="15" customHeight="1" x14ac:dyDescent="0.25">
      <c r="A6" s="455" t="s">
        <v>23</v>
      </c>
      <c r="B6" s="335" t="s">
        <v>35</v>
      </c>
      <c r="C6" s="436" t="s">
        <v>103</v>
      </c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8"/>
      <c r="AA6" s="440" t="s">
        <v>13</v>
      </c>
      <c r="AB6" s="441"/>
      <c r="AC6" s="441"/>
      <c r="AD6" s="441"/>
      <c r="AE6" s="441"/>
      <c r="AF6" s="441"/>
      <c r="AG6" s="441"/>
      <c r="AH6" s="441"/>
      <c r="AI6" s="441"/>
      <c r="AJ6" s="441"/>
      <c r="AK6" s="441"/>
      <c r="AL6" s="441"/>
      <c r="AM6" s="441"/>
      <c r="AN6" s="441"/>
      <c r="AO6" s="441"/>
      <c r="AP6" s="441"/>
      <c r="AQ6" s="441"/>
      <c r="AR6" s="441"/>
      <c r="AS6" s="441"/>
      <c r="AT6" s="442"/>
      <c r="AU6" s="35"/>
    </row>
    <row r="7" spans="1:47" s="16" customFormat="1" ht="15" customHeight="1" x14ac:dyDescent="0.25">
      <c r="A7" s="456"/>
      <c r="B7" s="340"/>
      <c r="C7" s="319" t="s">
        <v>102</v>
      </c>
      <c r="D7" s="319"/>
      <c r="E7" s="319"/>
      <c r="F7" s="319"/>
      <c r="G7" s="319"/>
      <c r="H7" s="319"/>
      <c r="I7" s="316" t="s">
        <v>50</v>
      </c>
      <c r="J7" s="341"/>
      <c r="K7" s="341"/>
      <c r="L7" s="341"/>
      <c r="M7" s="341"/>
      <c r="N7" s="341"/>
      <c r="O7" s="319" t="s">
        <v>139</v>
      </c>
      <c r="P7" s="319"/>
      <c r="Q7" s="319"/>
      <c r="R7" s="319"/>
      <c r="S7" s="319"/>
      <c r="T7" s="319"/>
      <c r="U7" s="319" t="s">
        <v>140</v>
      </c>
      <c r="V7" s="319"/>
      <c r="W7" s="319"/>
      <c r="X7" s="319"/>
      <c r="Y7" s="319"/>
      <c r="Z7" s="319"/>
      <c r="AA7" s="443" t="s">
        <v>93</v>
      </c>
      <c r="AB7" s="444"/>
      <c r="AC7" s="444"/>
      <c r="AD7" s="445"/>
      <c r="AE7" s="357" t="s">
        <v>36</v>
      </c>
      <c r="AF7" s="380"/>
      <c r="AG7" s="380"/>
      <c r="AH7" s="380"/>
      <c r="AI7" s="380"/>
      <c r="AJ7" s="380"/>
      <c r="AK7" s="380"/>
      <c r="AL7" s="380"/>
      <c r="AM7" s="380"/>
      <c r="AN7" s="380"/>
      <c r="AO7" s="380"/>
      <c r="AP7" s="380"/>
      <c r="AQ7" s="380"/>
      <c r="AR7" s="380"/>
      <c r="AS7" s="380"/>
      <c r="AT7" s="358"/>
      <c r="AU7" s="35"/>
    </row>
    <row r="8" spans="1:47" s="16" customFormat="1" ht="16.5" customHeight="1" x14ac:dyDescent="0.25">
      <c r="A8" s="456"/>
      <c r="B8" s="340"/>
      <c r="C8" s="333" t="s">
        <v>24</v>
      </c>
      <c r="D8" s="335"/>
      <c r="E8" s="341" t="s">
        <v>36</v>
      </c>
      <c r="F8" s="341"/>
      <c r="G8" s="341"/>
      <c r="H8" s="317"/>
      <c r="I8" s="333" t="s">
        <v>24</v>
      </c>
      <c r="J8" s="335"/>
      <c r="K8" s="341" t="s">
        <v>36</v>
      </c>
      <c r="L8" s="341"/>
      <c r="M8" s="341"/>
      <c r="N8" s="317"/>
      <c r="O8" s="333" t="s">
        <v>24</v>
      </c>
      <c r="P8" s="335"/>
      <c r="Q8" s="341" t="s">
        <v>36</v>
      </c>
      <c r="R8" s="341"/>
      <c r="S8" s="341"/>
      <c r="T8" s="317"/>
      <c r="U8" s="333" t="s">
        <v>24</v>
      </c>
      <c r="V8" s="335"/>
      <c r="W8" s="341" t="s">
        <v>36</v>
      </c>
      <c r="X8" s="341"/>
      <c r="Y8" s="341"/>
      <c r="Z8" s="317"/>
      <c r="AA8" s="446"/>
      <c r="AB8" s="447"/>
      <c r="AC8" s="447"/>
      <c r="AD8" s="448"/>
      <c r="AE8" s="440" t="s">
        <v>14</v>
      </c>
      <c r="AF8" s="441"/>
      <c r="AG8" s="441"/>
      <c r="AH8" s="442"/>
      <c r="AI8" s="440" t="s">
        <v>50</v>
      </c>
      <c r="AJ8" s="441"/>
      <c r="AK8" s="441"/>
      <c r="AL8" s="442"/>
      <c r="AM8" s="440" t="s">
        <v>104</v>
      </c>
      <c r="AN8" s="441"/>
      <c r="AO8" s="441"/>
      <c r="AP8" s="442"/>
      <c r="AQ8" s="440" t="s">
        <v>105</v>
      </c>
      <c r="AR8" s="441"/>
      <c r="AS8" s="441"/>
      <c r="AT8" s="442"/>
      <c r="AU8" s="35"/>
    </row>
    <row r="9" spans="1:47" s="16" customFormat="1" ht="30" customHeight="1" x14ac:dyDescent="0.25">
      <c r="A9" s="456"/>
      <c r="B9" s="340"/>
      <c r="C9" s="339"/>
      <c r="D9" s="340"/>
      <c r="E9" s="316" t="s">
        <v>101</v>
      </c>
      <c r="F9" s="317"/>
      <c r="G9" s="333" t="s">
        <v>0</v>
      </c>
      <c r="H9" s="335"/>
      <c r="I9" s="339"/>
      <c r="J9" s="340"/>
      <c r="K9" s="316" t="s">
        <v>101</v>
      </c>
      <c r="L9" s="317"/>
      <c r="M9" s="333" t="s">
        <v>0</v>
      </c>
      <c r="N9" s="335"/>
      <c r="O9" s="339"/>
      <c r="P9" s="340"/>
      <c r="Q9" s="316" t="s">
        <v>101</v>
      </c>
      <c r="R9" s="317"/>
      <c r="S9" s="333" t="s">
        <v>0</v>
      </c>
      <c r="T9" s="335"/>
      <c r="U9" s="339"/>
      <c r="V9" s="340"/>
      <c r="W9" s="316" t="s">
        <v>101</v>
      </c>
      <c r="X9" s="317"/>
      <c r="Y9" s="333" t="s">
        <v>0</v>
      </c>
      <c r="Z9" s="335"/>
      <c r="AA9" s="449">
        <v>2022</v>
      </c>
      <c r="AB9" s="450"/>
      <c r="AC9" s="449">
        <v>2023</v>
      </c>
      <c r="AD9" s="450"/>
      <c r="AE9" s="316">
        <v>2022</v>
      </c>
      <c r="AF9" s="317"/>
      <c r="AG9" s="316">
        <v>2023</v>
      </c>
      <c r="AH9" s="317"/>
      <c r="AI9" s="316">
        <v>2022</v>
      </c>
      <c r="AJ9" s="317"/>
      <c r="AK9" s="316">
        <v>2023</v>
      </c>
      <c r="AL9" s="317"/>
      <c r="AM9" s="316">
        <v>2022</v>
      </c>
      <c r="AN9" s="317"/>
      <c r="AO9" s="316">
        <v>2023</v>
      </c>
      <c r="AP9" s="317"/>
      <c r="AQ9" s="316">
        <v>2022</v>
      </c>
      <c r="AR9" s="317"/>
      <c r="AS9" s="316">
        <v>2023</v>
      </c>
      <c r="AT9" s="317"/>
      <c r="AU9" s="35"/>
    </row>
    <row r="10" spans="1:47" s="16" customFormat="1" ht="17.25" customHeight="1" x14ac:dyDescent="0.25">
      <c r="A10" s="456"/>
      <c r="B10" s="340"/>
      <c r="C10" s="451">
        <v>2022</v>
      </c>
      <c r="D10" s="451">
        <v>2023</v>
      </c>
      <c r="E10" s="451">
        <v>2022</v>
      </c>
      <c r="F10" s="451">
        <v>2023</v>
      </c>
      <c r="G10" s="451">
        <v>2022</v>
      </c>
      <c r="H10" s="451">
        <v>2023</v>
      </c>
      <c r="I10" s="451">
        <v>2022</v>
      </c>
      <c r="J10" s="451">
        <v>2023</v>
      </c>
      <c r="K10" s="451">
        <v>2022</v>
      </c>
      <c r="L10" s="451">
        <v>2023</v>
      </c>
      <c r="M10" s="451">
        <v>2022</v>
      </c>
      <c r="N10" s="451">
        <v>2023</v>
      </c>
      <c r="O10" s="451">
        <v>2022</v>
      </c>
      <c r="P10" s="451">
        <v>2023</v>
      </c>
      <c r="Q10" s="451">
        <v>2022</v>
      </c>
      <c r="R10" s="451">
        <v>2023</v>
      </c>
      <c r="S10" s="451">
        <v>2022</v>
      </c>
      <c r="T10" s="451">
        <v>2023</v>
      </c>
      <c r="U10" s="451">
        <v>2022</v>
      </c>
      <c r="V10" s="451">
        <v>2023</v>
      </c>
      <c r="W10" s="451">
        <v>2022</v>
      </c>
      <c r="X10" s="451">
        <v>2023</v>
      </c>
      <c r="Y10" s="451">
        <v>2022</v>
      </c>
      <c r="Z10" s="451">
        <v>2023</v>
      </c>
      <c r="AA10" s="453" t="s">
        <v>10</v>
      </c>
      <c r="AB10" s="453" t="s">
        <v>56</v>
      </c>
      <c r="AC10" s="453" t="s">
        <v>10</v>
      </c>
      <c r="AD10" s="453" t="s">
        <v>56</v>
      </c>
      <c r="AE10" s="319" t="s">
        <v>58</v>
      </c>
      <c r="AF10" s="319" t="s">
        <v>56</v>
      </c>
      <c r="AG10" s="319" t="s">
        <v>58</v>
      </c>
      <c r="AH10" s="319" t="s">
        <v>56</v>
      </c>
      <c r="AI10" s="319" t="s">
        <v>58</v>
      </c>
      <c r="AJ10" s="319" t="s">
        <v>56</v>
      </c>
      <c r="AK10" s="319" t="s">
        <v>58</v>
      </c>
      <c r="AL10" s="319" t="s">
        <v>56</v>
      </c>
      <c r="AM10" s="319" t="s">
        <v>58</v>
      </c>
      <c r="AN10" s="319" t="s">
        <v>56</v>
      </c>
      <c r="AO10" s="319" t="s">
        <v>58</v>
      </c>
      <c r="AP10" s="319" t="s">
        <v>56</v>
      </c>
      <c r="AQ10" s="319" t="s">
        <v>58</v>
      </c>
      <c r="AR10" s="319" t="s">
        <v>56</v>
      </c>
      <c r="AS10" s="319" t="s">
        <v>58</v>
      </c>
      <c r="AT10" s="319" t="s">
        <v>56</v>
      </c>
      <c r="AU10" s="35"/>
    </row>
    <row r="11" spans="1:47" s="10" customFormat="1" ht="11.25" customHeight="1" x14ac:dyDescent="0.2">
      <c r="A11" s="457"/>
      <c r="B11" s="338"/>
      <c r="C11" s="452"/>
      <c r="D11" s="452"/>
      <c r="E11" s="452"/>
      <c r="F11" s="452"/>
      <c r="G11" s="452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  <c r="T11" s="452"/>
      <c r="U11" s="452"/>
      <c r="V11" s="452"/>
      <c r="W11" s="452"/>
      <c r="X11" s="452"/>
      <c r="Y11" s="452"/>
      <c r="Z11" s="452"/>
      <c r="AA11" s="454"/>
      <c r="AB11" s="454"/>
      <c r="AC11" s="454"/>
      <c r="AD11" s="454"/>
      <c r="AE11" s="319"/>
      <c r="AF11" s="319"/>
      <c r="AG11" s="319"/>
      <c r="AH11" s="319"/>
      <c r="AI11" s="319"/>
      <c r="AJ11" s="319"/>
      <c r="AK11" s="319"/>
      <c r="AL11" s="319"/>
      <c r="AM11" s="319"/>
      <c r="AN11" s="319"/>
      <c r="AO11" s="319"/>
      <c r="AP11" s="319"/>
      <c r="AQ11" s="319"/>
      <c r="AR11" s="319"/>
      <c r="AS11" s="319"/>
      <c r="AT11" s="319"/>
      <c r="AU11" s="37"/>
    </row>
    <row r="12" spans="1:47" s="10" customFormat="1" ht="11.25" x14ac:dyDescent="0.2">
      <c r="A12" s="6">
        <v>1</v>
      </c>
      <c r="B12" s="4">
        <f>A12+1</f>
        <v>2</v>
      </c>
      <c r="C12" s="4">
        <f t="shared" ref="C12:AT12" si="0">B12+1</f>
        <v>3</v>
      </c>
      <c r="D12" s="4">
        <f t="shared" si="0"/>
        <v>4</v>
      </c>
      <c r="E12" s="4">
        <f t="shared" si="0"/>
        <v>5</v>
      </c>
      <c r="F12" s="4">
        <f t="shared" si="0"/>
        <v>6</v>
      </c>
      <c r="G12" s="4">
        <f t="shared" si="0"/>
        <v>7</v>
      </c>
      <c r="H12" s="4">
        <f t="shared" si="0"/>
        <v>8</v>
      </c>
      <c r="I12" s="4">
        <f t="shared" si="0"/>
        <v>9</v>
      </c>
      <c r="J12" s="4">
        <f t="shared" si="0"/>
        <v>10</v>
      </c>
      <c r="K12" s="4">
        <f t="shared" si="0"/>
        <v>11</v>
      </c>
      <c r="L12" s="4">
        <f t="shared" si="0"/>
        <v>12</v>
      </c>
      <c r="M12" s="4">
        <f t="shared" si="0"/>
        <v>13</v>
      </c>
      <c r="N12" s="4">
        <f t="shared" si="0"/>
        <v>14</v>
      </c>
      <c r="O12" s="4">
        <f t="shared" si="0"/>
        <v>15</v>
      </c>
      <c r="P12" s="4">
        <f t="shared" si="0"/>
        <v>16</v>
      </c>
      <c r="Q12" s="4">
        <f t="shared" si="0"/>
        <v>17</v>
      </c>
      <c r="R12" s="4">
        <f t="shared" si="0"/>
        <v>18</v>
      </c>
      <c r="S12" s="4">
        <f t="shared" si="0"/>
        <v>19</v>
      </c>
      <c r="T12" s="4">
        <f t="shared" si="0"/>
        <v>20</v>
      </c>
      <c r="U12" s="4">
        <f t="shared" si="0"/>
        <v>21</v>
      </c>
      <c r="V12" s="4">
        <f t="shared" si="0"/>
        <v>22</v>
      </c>
      <c r="W12" s="4">
        <f t="shared" si="0"/>
        <v>23</v>
      </c>
      <c r="X12" s="4">
        <f t="shared" si="0"/>
        <v>24</v>
      </c>
      <c r="Y12" s="4">
        <f t="shared" si="0"/>
        <v>25</v>
      </c>
      <c r="Z12" s="4">
        <f t="shared" si="0"/>
        <v>26</v>
      </c>
      <c r="AA12" s="104">
        <f t="shared" si="0"/>
        <v>27</v>
      </c>
      <c r="AB12" s="104">
        <f t="shared" si="0"/>
        <v>28</v>
      </c>
      <c r="AC12" s="104">
        <f t="shared" si="0"/>
        <v>29</v>
      </c>
      <c r="AD12" s="104">
        <f t="shared" si="0"/>
        <v>30</v>
      </c>
      <c r="AE12" s="4">
        <f t="shared" si="0"/>
        <v>31</v>
      </c>
      <c r="AF12" s="4">
        <f t="shared" si="0"/>
        <v>32</v>
      </c>
      <c r="AG12" s="4">
        <f t="shared" si="0"/>
        <v>33</v>
      </c>
      <c r="AH12" s="4">
        <f t="shared" si="0"/>
        <v>34</v>
      </c>
      <c r="AI12" s="4">
        <f t="shared" si="0"/>
        <v>35</v>
      </c>
      <c r="AJ12" s="4">
        <f t="shared" si="0"/>
        <v>36</v>
      </c>
      <c r="AK12" s="4">
        <f t="shared" si="0"/>
        <v>37</v>
      </c>
      <c r="AL12" s="4">
        <f t="shared" si="0"/>
        <v>38</v>
      </c>
      <c r="AM12" s="4">
        <f t="shared" si="0"/>
        <v>39</v>
      </c>
      <c r="AN12" s="4">
        <f t="shared" si="0"/>
        <v>40</v>
      </c>
      <c r="AO12" s="4">
        <f t="shared" si="0"/>
        <v>41</v>
      </c>
      <c r="AP12" s="4">
        <f t="shared" si="0"/>
        <v>42</v>
      </c>
      <c r="AQ12" s="4">
        <f t="shared" si="0"/>
        <v>43</v>
      </c>
      <c r="AR12" s="4">
        <f t="shared" si="0"/>
        <v>44</v>
      </c>
      <c r="AS12" s="4">
        <f t="shared" si="0"/>
        <v>45</v>
      </c>
      <c r="AT12" s="4">
        <f t="shared" si="0"/>
        <v>46</v>
      </c>
      <c r="AU12" s="37"/>
    </row>
    <row r="13" spans="1:47" s="50" customFormat="1" ht="19.5" customHeight="1" x14ac:dyDescent="0.2">
      <c r="A13" s="155">
        <v>1</v>
      </c>
      <c r="B13" s="206" t="s">
        <v>194</v>
      </c>
      <c r="C13" s="244">
        <v>1</v>
      </c>
      <c r="D13" s="244">
        <v>1</v>
      </c>
      <c r="E13" s="244"/>
      <c r="F13" s="244"/>
      <c r="G13" s="244"/>
      <c r="H13" s="244"/>
      <c r="I13" s="244">
        <v>1</v>
      </c>
      <c r="J13" s="244">
        <v>1</v>
      </c>
      <c r="K13" s="244"/>
      <c r="L13" s="244"/>
      <c r="M13" s="244"/>
      <c r="N13" s="244"/>
      <c r="O13" s="244">
        <v>3</v>
      </c>
      <c r="P13" s="244">
        <v>4</v>
      </c>
      <c r="Q13" s="244"/>
      <c r="R13" s="244">
        <v>1</v>
      </c>
      <c r="S13" s="244">
        <v>1</v>
      </c>
      <c r="T13" s="244">
        <v>1</v>
      </c>
      <c r="U13" s="244"/>
      <c r="V13" s="244"/>
      <c r="W13" s="244"/>
      <c r="X13" s="244"/>
      <c r="Y13" s="244"/>
      <c r="Z13" s="244"/>
      <c r="AA13" s="249">
        <f>AE13+AI13+AM13+AQ13</f>
        <v>28672</v>
      </c>
      <c r="AB13" s="249">
        <f>AF13+AJ13+AN13+AR13</f>
        <v>27540</v>
      </c>
      <c r="AC13" s="249">
        <f>AG13+AK13+AO13+AS13</f>
        <v>30246</v>
      </c>
      <c r="AD13" s="249">
        <f>AH13+AL13+AP13+AT13</f>
        <v>29420</v>
      </c>
      <c r="AE13" s="248">
        <v>1183</v>
      </c>
      <c r="AF13" s="248">
        <v>900</v>
      </c>
      <c r="AG13" s="248">
        <v>746</v>
      </c>
      <c r="AH13" s="248">
        <v>593</v>
      </c>
      <c r="AI13" s="248">
        <v>12921</v>
      </c>
      <c r="AJ13" s="248">
        <v>12882</v>
      </c>
      <c r="AK13" s="248">
        <v>14638</v>
      </c>
      <c r="AL13" s="248">
        <v>14475</v>
      </c>
      <c r="AM13" s="248">
        <v>14568</v>
      </c>
      <c r="AN13" s="248">
        <v>13758</v>
      </c>
      <c r="AO13" s="248">
        <v>14862</v>
      </c>
      <c r="AP13" s="248">
        <v>14352</v>
      </c>
      <c r="AQ13" s="248"/>
      <c r="AR13" s="248"/>
      <c r="AS13" s="248"/>
      <c r="AT13" s="248"/>
      <c r="AU13" s="49"/>
    </row>
    <row r="14" spans="1:47" ht="30" x14ac:dyDescent="0.25">
      <c r="A14" s="40">
        <f>A13+1</f>
        <v>2</v>
      </c>
      <c r="B14" s="204" t="s">
        <v>196</v>
      </c>
      <c r="C14" s="41">
        <v>1</v>
      </c>
      <c r="D14" s="41">
        <v>1</v>
      </c>
      <c r="E14" s="41"/>
      <c r="F14" s="41"/>
      <c r="G14" s="41">
        <v>1</v>
      </c>
      <c r="H14" s="41">
        <v>1</v>
      </c>
      <c r="I14" s="41">
        <v>2</v>
      </c>
      <c r="J14" s="41">
        <v>2</v>
      </c>
      <c r="K14" s="41">
        <v>1</v>
      </c>
      <c r="L14" s="41"/>
      <c r="M14" s="41"/>
      <c r="N14" s="41"/>
      <c r="O14" s="41">
        <v>22</v>
      </c>
      <c r="P14" s="41">
        <v>22</v>
      </c>
      <c r="Q14" s="41"/>
      <c r="R14" s="41"/>
      <c r="S14" s="41">
        <v>20</v>
      </c>
      <c r="T14" s="41">
        <v>21</v>
      </c>
      <c r="U14" s="137"/>
      <c r="V14" s="137"/>
      <c r="W14" s="137"/>
      <c r="X14" s="137"/>
      <c r="Y14" s="137"/>
      <c r="Z14" s="137"/>
      <c r="AA14" s="142">
        <f t="shared" ref="AA14:AD14" si="1">AE14+AI14+AM14+AQ14</f>
        <v>54128</v>
      </c>
      <c r="AB14" s="142">
        <f t="shared" si="1"/>
        <v>53018</v>
      </c>
      <c r="AC14" s="142">
        <f t="shared" si="1"/>
        <v>61406</v>
      </c>
      <c r="AD14" s="142">
        <f t="shared" si="1"/>
        <v>60146</v>
      </c>
      <c r="AE14" s="143">
        <v>592</v>
      </c>
      <c r="AF14" s="143">
        <v>591</v>
      </c>
      <c r="AG14" s="143">
        <v>1330</v>
      </c>
      <c r="AH14" s="143">
        <v>1226</v>
      </c>
      <c r="AI14" s="143">
        <v>4550</v>
      </c>
      <c r="AJ14" s="143">
        <v>4492</v>
      </c>
      <c r="AK14" s="143">
        <v>4835</v>
      </c>
      <c r="AL14" s="143">
        <v>4485</v>
      </c>
      <c r="AM14" s="143">
        <v>48986</v>
      </c>
      <c r="AN14" s="143">
        <v>47935</v>
      </c>
      <c r="AO14" s="143">
        <v>55241</v>
      </c>
      <c r="AP14" s="143">
        <v>54435</v>
      </c>
      <c r="AQ14" s="143"/>
      <c r="AR14" s="143"/>
      <c r="AS14" s="143"/>
      <c r="AT14" s="143"/>
    </row>
    <row r="15" spans="1:47" ht="30" x14ac:dyDescent="0.25">
      <c r="A15" s="40">
        <f t="shared" ref="A15:A25" si="2">A14+1</f>
        <v>3</v>
      </c>
      <c r="B15" s="179" t="s">
        <v>197</v>
      </c>
      <c r="C15" s="171">
        <v>1</v>
      </c>
      <c r="D15" s="171">
        <v>1</v>
      </c>
      <c r="E15" s="171"/>
      <c r="F15" s="171"/>
      <c r="G15" s="171"/>
      <c r="H15" s="171"/>
      <c r="I15" s="171">
        <v>3</v>
      </c>
      <c r="J15" s="171">
        <v>3</v>
      </c>
      <c r="K15" s="171">
        <v>1</v>
      </c>
      <c r="L15" s="171"/>
      <c r="M15" s="171">
        <v>2</v>
      </c>
      <c r="N15" s="171">
        <v>1</v>
      </c>
      <c r="O15" s="171">
        <v>3</v>
      </c>
      <c r="P15" s="171">
        <v>3</v>
      </c>
      <c r="Q15" s="171">
        <v>1</v>
      </c>
      <c r="R15" s="171"/>
      <c r="S15" s="171">
        <v>2</v>
      </c>
      <c r="T15" s="171">
        <v>2</v>
      </c>
      <c r="U15" s="171"/>
      <c r="V15" s="171"/>
      <c r="W15" s="171"/>
      <c r="X15" s="171"/>
      <c r="Y15" s="171"/>
      <c r="Z15" s="171"/>
      <c r="AA15" s="176">
        <f t="shared" ref="AA15:AD16" si="3">AE15+AI15+AM15+AQ15</f>
        <v>33067</v>
      </c>
      <c r="AB15" s="176">
        <f t="shared" si="3"/>
        <v>31338</v>
      </c>
      <c r="AC15" s="176">
        <f t="shared" si="3"/>
        <v>35653</v>
      </c>
      <c r="AD15" s="176">
        <f t="shared" si="3"/>
        <v>33836</v>
      </c>
      <c r="AE15" s="175">
        <v>410</v>
      </c>
      <c r="AF15" s="175">
        <v>328</v>
      </c>
      <c r="AG15" s="175">
        <v>225</v>
      </c>
      <c r="AH15" s="175">
        <v>168</v>
      </c>
      <c r="AI15" s="175">
        <v>8721</v>
      </c>
      <c r="AJ15" s="175">
        <v>8055</v>
      </c>
      <c r="AK15" s="175">
        <v>7480</v>
      </c>
      <c r="AL15" s="175">
        <v>6830</v>
      </c>
      <c r="AM15" s="175">
        <v>23936</v>
      </c>
      <c r="AN15" s="175">
        <v>22955</v>
      </c>
      <c r="AO15" s="175">
        <v>27948</v>
      </c>
      <c r="AP15" s="175">
        <v>26838</v>
      </c>
      <c r="AQ15" s="175"/>
      <c r="AR15" s="175"/>
      <c r="AS15" s="175"/>
      <c r="AT15" s="175"/>
    </row>
    <row r="16" spans="1:47" ht="30" x14ac:dyDescent="0.25">
      <c r="A16" s="40">
        <f t="shared" si="2"/>
        <v>4</v>
      </c>
      <c r="B16" s="179" t="s">
        <v>198</v>
      </c>
      <c r="C16" s="137">
        <v>1</v>
      </c>
      <c r="D16" s="137">
        <v>1</v>
      </c>
      <c r="E16" s="137"/>
      <c r="F16" s="137"/>
      <c r="G16" s="137"/>
      <c r="H16" s="137"/>
      <c r="I16" s="137">
        <v>2</v>
      </c>
      <c r="J16" s="137">
        <v>2</v>
      </c>
      <c r="K16" s="137"/>
      <c r="L16" s="137"/>
      <c r="M16" s="137">
        <v>1</v>
      </c>
      <c r="N16" s="137">
        <v>1</v>
      </c>
      <c r="O16" s="137">
        <v>4</v>
      </c>
      <c r="P16" s="137">
        <v>5</v>
      </c>
      <c r="Q16" s="137">
        <v>1</v>
      </c>
      <c r="R16" s="137">
        <v>1</v>
      </c>
      <c r="S16" s="137">
        <v>2</v>
      </c>
      <c r="T16" s="137">
        <v>2</v>
      </c>
      <c r="U16" s="137">
        <v>2</v>
      </c>
      <c r="V16" s="137">
        <v>2</v>
      </c>
      <c r="W16" s="137"/>
      <c r="X16" s="137"/>
      <c r="Y16" s="137">
        <v>1</v>
      </c>
      <c r="Z16" s="137">
        <v>1</v>
      </c>
      <c r="AA16" s="142">
        <f t="shared" si="3"/>
        <v>41683</v>
      </c>
      <c r="AB16" s="142">
        <f t="shared" si="3"/>
        <v>40510</v>
      </c>
      <c r="AC16" s="142">
        <f t="shared" si="3"/>
        <v>45251</v>
      </c>
      <c r="AD16" s="142">
        <f t="shared" si="3"/>
        <v>44174</v>
      </c>
      <c r="AE16" s="143">
        <v>809</v>
      </c>
      <c r="AF16" s="143">
        <v>616</v>
      </c>
      <c r="AG16" s="143">
        <v>916</v>
      </c>
      <c r="AH16" s="143">
        <v>730</v>
      </c>
      <c r="AI16" s="143">
        <v>11968</v>
      </c>
      <c r="AJ16" s="143">
        <v>11805</v>
      </c>
      <c r="AK16" s="143">
        <v>15254</v>
      </c>
      <c r="AL16" s="143">
        <v>15089</v>
      </c>
      <c r="AM16" s="143">
        <v>28130</v>
      </c>
      <c r="AN16" s="143">
        <v>27313</v>
      </c>
      <c r="AO16" s="143">
        <v>29081</v>
      </c>
      <c r="AP16" s="143">
        <v>28355</v>
      </c>
      <c r="AQ16" s="143">
        <v>776</v>
      </c>
      <c r="AR16" s="143">
        <v>776</v>
      </c>
      <c r="AS16" s="143">
        <v>0</v>
      </c>
      <c r="AT16" s="143">
        <v>0</v>
      </c>
    </row>
    <row r="17" spans="1:46" x14ac:dyDescent="0.25">
      <c r="A17" s="40">
        <f t="shared" si="2"/>
        <v>5</v>
      </c>
      <c r="B17" s="178" t="s">
        <v>199</v>
      </c>
      <c r="C17" s="263"/>
      <c r="D17" s="263"/>
      <c r="E17" s="263"/>
      <c r="F17" s="263"/>
      <c r="G17" s="263"/>
      <c r="H17" s="263"/>
      <c r="I17" s="263">
        <v>1</v>
      </c>
      <c r="J17" s="263">
        <v>1</v>
      </c>
      <c r="K17" s="263"/>
      <c r="L17" s="263"/>
      <c r="M17" s="263"/>
      <c r="N17" s="263"/>
      <c r="O17" s="263">
        <v>2</v>
      </c>
      <c r="P17" s="263">
        <v>4</v>
      </c>
      <c r="Q17" s="263"/>
      <c r="R17" s="263">
        <v>2</v>
      </c>
      <c r="S17" s="263">
        <v>1</v>
      </c>
      <c r="T17" s="263">
        <v>1</v>
      </c>
      <c r="U17" s="263"/>
      <c r="V17" s="263"/>
      <c r="W17" s="263"/>
      <c r="X17" s="263"/>
      <c r="Y17" s="263"/>
      <c r="Z17" s="263"/>
      <c r="AA17" s="267">
        <f t="shared" ref="AA17:AD18" si="4">AE17+AI17+AM17+AQ17</f>
        <v>21647</v>
      </c>
      <c r="AB17" s="267">
        <f t="shared" si="4"/>
        <v>21196</v>
      </c>
      <c r="AC17" s="267">
        <f t="shared" si="4"/>
        <v>21151</v>
      </c>
      <c r="AD17" s="267">
        <f t="shared" si="4"/>
        <v>20875</v>
      </c>
      <c r="AE17" s="266"/>
      <c r="AF17" s="266"/>
      <c r="AG17" s="266"/>
      <c r="AH17" s="266"/>
      <c r="AI17" s="266">
        <v>2916</v>
      </c>
      <c r="AJ17" s="266">
        <v>2572</v>
      </c>
      <c r="AK17" s="266">
        <v>3898</v>
      </c>
      <c r="AL17" s="266">
        <v>3711</v>
      </c>
      <c r="AM17" s="266">
        <v>18437</v>
      </c>
      <c r="AN17" s="266">
        <v>18336</v>
      </c>
      <c r="AO17" s="266">
        <v>17100</v>
      </c>
      <c r="AP17" s="266">
        <v>17011</v>
      </c>
      <c r="AQ17" s="266">
        <v>294</v>
      </c>
      <c r="AR17" s="266">
        <v>288</v>
      </c>
      <c r="AS17" s="266">
        <v>153</v>
      </c>
      <c r="AT17" s="266">
        <v>153</v>
      </c>
    </row>
    <row r="18" spans="1:46" ht="30" x14ac:dyDescent="0.25">
      <c r="A18" s="40">
        <f t="shared" si="2"/>
        <v>6</v>
      </c>
      <c r="B18" s="179" t="s">
        <v>200</v>
      </c>
      <c r="C18" s="236">
        <v>1</v>
      </c>
      <c r="D18" s="236">
        <v>1</v>
      </c>
      <c r="E18" s="236">
        <v>0</v>
      </c>
      <c r="F18" s="236">
        <v>0</v>
      </c>
      <c r="G18" s="236">
        <v>1</v>
      </c>
      <c r="H18" s="236">
        <v>1</v>
      </c>
      <c r="I18" s="236">
        <v>4</v>
      </c>
      <c r="J18" s="236">
        <v>4</v>
      </c>
      <c r="K18" s="236">
        <v>0</v>
      </c>
      <c r="L18" s="236">
        <v>1</v>
      </c>
      <c r="M18" s="236">
        <v>0</v>
      </c>
      <c r="N18" s="236">
        <v>0</v>
      </c>
      <c r="O18" s="236">
        <v>3</v>
      </c>
      <c r="P18" s="236">
        <v>3</v>
      </c>
      <c r="Q18" s="236">
        <v>0</v>
      </c>
      <c r="R18" s="236">
        <v>0</v>
      </c>
      <c r="S18" s="236">
        <v>0</v>
      </c>
      <c r="T18" s="236">
        <v>0</v>
      </c>
      <c r="U18" s="236">
        <v>0</v>
      </c>
      <c r="V18" s="236">
        <v>0</v>
      </c>
      <c r="W18" s="236">
        <v>0</v>
      </c>
      <c r="X18" s="236">
        <v>0</v>
      </c>
      <c r="Y18" s="236">
        <v>0</v>
      </c>
      <c r="Z18" s="236">
        <v>0</v>
      </c>
      <c r="AA18" s="259">
        <f t="shared" si="4"/>
        <v>64014</v>
      </c>
      <c r="AB18" s="259">
        <f t="shared" si="4"/>
        <v>62527</v>
      </c>
      <c r="AC18" s="259">
        <f t="shared" si="4"/>
        <v>64330</v>
      </c>
      <c r="AD18" s="259">
        <f t="shared" si="4"/>
        <v>62729</v>
      </c>
      <c r="AE18" s="260">
        <v>932</v>
      </c>
      <c r="AF18" s="260">
        <v>776</v>
      </c>
      <c r="AG18" s="260">
        <v>1095</v>
      </c>
      <c r="AH18" s="260">
        <v>928</v>
      </c>
      <c r="AI18" s="260">
        <v>42408</v>
      </c>
      <c r="AJ18" s="260">
        <v>42139</v>
      </c>
      <c r="AK18" s="260">
        <v>42505</v>
      </c>
      <c r="AL18" s="260">
        <v>42237</v>
      </c>
      <c r="AM18" s="260">
        <v>20674</v>
      </c>
      <c r="AN18" s="260">
        <v>19612</v>
      </c>
      <c r="AO18" s="260">
        <v>20730</v>
      </c>
      <c r="AP18" s="260">
        <v>19564</v>
      </c>
      <c r="AQ18" s="235"/>
      <c r="AR18" s="235"/>
      <c r="AS18" s="235"/>
      <c r="AT18" s="235"/>
    </row>
    <row r="19" spans="1:46" ht="30" x14ac:dyDescent="0.25">
      <c r="A19" s="40">
        <f t="shared" si="2"/>
        <v>7</v>
      </c>
      <c r="B19" s="179" t="s">
        <v>201</v>
      </c>
      <c r="C19" s="137">
        <v>1</v>
      </c>
      <c r="D19" s="137">
        <v>1</v>
      </c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1</v>
      </c>
      <c r="P19" s="137">
        <v>1</v>
      </c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42">
        <f t="shared" ref="AA19:AD22" si="5">AE19+AI19+AM19+AQ19</f>
        <v>20844</v>
      </c>
      <c r="AB19" s="142">
        <f t="shared" si="5"/>
        <v>20111</v>
      </c>
      <c r="AC19" s="142">
        <f t="shared" si="5"/>
        <v>22683</v>
      </c>
      <c r="AD19" s="142">
        <f t="shared" si="5"/>
        <v>22280</v>
      </c>
      <c r="AE19" s="143">
        <v>1187</v>
      </c>
      <c r="AF19" s="143">
        <v>836</v>
      </c>
      <c r="AG19" s="143">
        <v>903</v>
      </c>
      <c r="AH19" s="143">
        <v>732</v>
      </c>
      <c r="AI19" s="143">
        <v>8127</v>
      </c>
      <c r="AJ19" s="143">
        <v>7863</v>
      </c>
      <c r="AK19" s="143">
        <v>9038</v>
      </c>
      <c r="AL19" s="143">
        <v>8890</v>
      </c>
      <c r="AM19" s="143">
        <v>11516</v>
      </c>
      <c r="AN19" s="143">
        <v>11398</v>
      </c>
      <c r="AO19" s="143">
        <v>12742</v>
      </c>
      <c r="AP19" s="143">
        <v>12658</v>
      </c>
      <c r="AQ19" s="143">
        <v>14</v>
      </c>
      <c r="AR19" s="143">
        <v>14</v>
      </c>
      <c r="AS19" s="143"/>
      <c r="AT19" s="143"/>
    </row>
    <row r="20" spans="1:46" ht="30" x14ac:dyDescent="0.25">
      <c r="A20" s="40">
        <f t="shared" si="2"/>
        <v>8</v>
      </c>
      <c r="B20" s="179" t="s">
        <v>202</v>
      </c>
      <c r="C20" s="137"/>
      <c r="D20" s="137"/>
      <c r="E20" s="137"/>
      <c r="F20" s="137"/>
      <c r="G20" s="137"/>
      <c r="H20" s="137"/>
      <c r="I20" s="137">
        <v>1</v>
      </c>
      <c r="J20" s="137">
        <v>1</v>
      </c>
      <c r="K20" s="137"/>
      <c r="L20" s="137"/>
      <c r="M20" s="137"/>
      <c r="N20" s="137"/>
      <c r="O20" s="137">
        <v>1</v>
      </c>
      <c r="P20" s="137">
        <v>2</v>
      </c>
      <c r="Q20" s="137"/>
      <c r="R20" s="137">
        <v>1</v>
      </c>
      <c r="S20" s="137"/>
      <c r="T20" s="137"/>
      <c r="U20" s="137"/>
      <c r="V20" s="137"/>
      <c r="W20" s="137"/>
      <c r="X20" s="137"/>
      <c r="Y20" s="137"/>
      <c r="Z20" s="137"/>
      <c r="AA20" s="142">
        <f t="shared" si="5"/>
        <v>18908</v>
      </c>
      <c r="AB20" s="142">
        <f t="shared" si="5"/>
        <v>18029</v>
      </c>
      <c r="AC20" s="142">
        <f t="shared" si="5"/>
        <v>20763</v>
      </c>
      <c r="AD20" s="142">
        <f t="shared" si="5"/>
        <v>20093</v>
      </c>
      <c r="AE20" s="143"/>
      <c r="AF20" s="143"/>
      <c r="AG20" s="143"/>
      <c r="AH20" s="143"/>
      <c r="AI20" s="143">
        <v>1227</v>
      </c>
      <c r="AJ20" s="143">
        <v>786</v>
      </c>
      <c r="AK20" s="143">
        <v>1653</v>
      </c>
      <c r="AL20" s="143">
        <v>1223</v>
      </c>
      <c r="AM20" s="143">
        <v>17681</v>
      </c>
      <c r="AN20" s="143">
        <v>17243</v>
      </c>
      <c r="AO20" s="143">
        <v>19110</v>
      </c>
      <c r="AP20" s="143">
        <v>18870</v>
      </c>
      <c r="AQ20" s="143"/>
      <c r="AR20" s="143"/>
      <c r="AS20" s="143"/>
      <c r="AT20" s="121"/>
    </row>
    <row r="21" spans="1:46" ht="30" x14ac:dyDescent="0.25">
      <c r="A21" s="40">
        <f t="shared" si="2"/>
        <v>9</v>
      </c>
      <c r="B21" s="179" t="s">
        <v>203</v>
      </c>
      <c r="C21" s="137"/>
      <c r="D21" s="137"/>
      <c r="E21" s="137"/>
      <c r="F21" s="137"/>
      <c r="G21" s="137"/>
      <c r="H21" s="137"/>
      <c r="I21" s="137">
        <v>1</v>
      </c>
      <c r="J21" s="137">
        <v>1</v>
      </c>
      <c r="K21" s="137"/>
      <c r="L21" s="137"/>
      <c r="M21" s="137"/>
      <c r="N21" s="137"/>
      <c r="O21" s="137">
        <v>1</v>
      </c>
      <c r="P21" s="137">
        <v>1</v>
      </c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42">
        <f t="shared" si="5"/>
        <v>18552</v>
      </c>
      <c r="AB21" s="142">
        <f t="shared" si="5"/>
        <v>17937</v>
      </c>
      <c r="AC21" s="142">
        <f t="shared" si="5"/>
        <v>19121</v>
      </c>
      <c r="AD21" s="142">
        <f t="shared" si="5"/>
        <v>17739</v>
      </c>
      <c r="AE21" s="143">
        <v>408</v>
      </c>
      <c r="AF21" s="143">
        <v>5</v>
      </c>
      <c r="AG21" s="143">
        <v>320</v>
      </c>
      <c r="AH21" s="143">
        <v>12</v>
      </c>
      <c r="AI21" s="143">
        <v>5450</v>
      </c>
      <c r="AJ21" s="143">
        <v>5257</v>
      </c>
      <c r="AK21" s="143">
        <v>5579</v>
      </c>
      <c r="AL21" s="143">
        <v>5415</v>
      </c>
      <c r="AM21" s="143">
        <v>12694</v>
      </c>
      <c r="AN21" s="143">
        <v>12675</v>
      </c>
      <c r="AO21" s="143">
        <v>13222</v>
      </c>
      <c r="AP21" s="143">
        <v>12312</v>
      </c>
      <c r="AQ21" s="143"/>
      <c r="AR21" s="143"/>
      <c r="AS21" s="143"/>
      <c r="AT21" s="143"/>
    </row>
    <row r="22" spans="1:46" ht="30" x14ac:dyDescent="0.25">
      <c r="A22" s="40">
        <f t="shared" si="2"/>
        <v>10</v>
      </c>
      <c r="B22" s="179" t="s">
        <v>204</v>
      </c>
      <c r="C22" s="137"/>
      <c r="D22" s="137"/>
      <c r="E22" s="137"/>
      <c r="F22" s="137"/>
      <c r="G22" s="137"/>
      <c r="H22" s="137"/>
      <c r="I22" s="137">
        <v>1</v>
      </c>
      <c r="J22" s="137">
        <v>1</v>
      </c>
      <c r="K22" s="137"/>
      <c r="L22" s="137"/>
      <c r="M22" s="137"/>
      <c r="N22" s="137"/>
      <c r="O22" s="137">
        <v>1</v>
      </c>
      <c r="P22" s="137">
        <v>1</v>
      </c>
      <c r="Q22" s="137"/>
      <c r="R22" s="137"/>
      <c r="S22" s="137">
        <v>1</v>
      </c>
      <c r="T22" s="137">
        <v>1</v>
      </c>
      <c r="U22" s="137"/>
      <c r="V22" s="137"/>
      <c r="W22" s="137"/>
      <c r="X22" s="137"/>
      <c r="Y22" s="137"/>
      <c r="Z22" s="137"/>
      <c r="AA22" s="142">
        <f t="shared" si="5"/>
        <v>15081</v>
      </c>
      <c r="AB22" s="142">
        <f t="shared" si="5"/>
        <v>14732</v>
      </c>
      <c r="AC22" s="142">
        <f t="shared" si="5"/>
        <v>13918</v>
      </c>
      <c r="AD22" s="142">
        <f t="shared" si="5"/>
        <v>13214</v>
      </c>
      <c r="AE22" s="143"/>
      <c r="AF22" s="143"/>
      <c r="AG22" s="143"/>
      <c r="AH22" s="143"/>
      <c r="AI22" s="143">
        <v>1262</v>
      </c>
      <c r="AJ22" s="143">
        <v>984</v>
      </c>
      <c r="AK22" s="143">
        <v>1654</v>
      </c>
      <c r="AL22" s="143">
        <v>1047</v>
      </c>
      <c r="AM22" s="143">
        <v>13819</v>
      </c>
      <c r="AN22" s="143">
        <v>13748</v>
      </c>
      <c r="AO22" s="143">
        <v>12264</v>
      </c>
      <c r="AP22" s="143">
        <v>12167</v>
      </c>
      <c r="AQ22" s="121"/>
      <c r="AR22" s="121"/>
      <c r="AS22" s="121"/>
      <c r="AT22" s="121"/>
    </row>
    <row r="23" spans="1:46" ht="30" x14ac:dyDescent="0.25">
      <c r="A23" s="40">
        <f t="shared" si="2"/>
        <v>11</v>
      </c>
      <c r="B23" s="179" t="s">
        <v>205</v>
      </c>
      <c r="C23" s="236">
        <v>1</v>
      </c>
      <c r="D23" s="236">
        <v>1</v>
      </c>
      <c r="E23" s="236"/>
      <c r="F23" s="236"/>
      <c r="G23" s="236"/>
      <c r="H23" s="236"/>
      <c r="I23" s="236">
        <v>1</v>
      </c>
      <c r="J23" s="236">
        <v>1</v>
      </c>
      <c r="K23" s="236"/>
      <c r="L23" s="236"/>
      <c r="M23" s="236"/>
      <c r="N23" s="236"/>
      <c r="O23" s="236">
        <v>1</v>
      </c>
      <c r="P23" s="236">
        <v>1</v>
      </c>
      <c r="Q23" s="236"/>
      <c r="R23" s="236">
        <v>1</v>
      </c>
      <c r="S23" s="236"/>
      <c r="T23" s="236"/>
      <c r="U23" s="236"/>
      <c r="V23" s="236"/>
      <c r="W23" s="236"/>
      <c r="X23" s="236"/>
      <c r="Y23" s="236"/>
      <c r="Z23" s="236"/>
      <c r="AA23" s="241">
        <v>13279</v>
      </c>
      <c r="AB23" s="241">
        <v>12524</v>
      </c>
      <c r="AC23" s="241">
        <f>AG23+AK23+AO23+AS23</f>
        <v>12335</v>
      </c>
      <c r="AD23" s="241">
        <f>AH23+AL23+AP23+AT23</f>
        <v>11275</v>
      </c>
      <c r="AE23" s="235">
        <v>196</v>
      </c>
      <c r="AF23" s="235">
        <v>152</v>
      </c>
      <c r="AG23" s="235">
        <v>288</v>
      </c>
      <c r="AH23" s="235">
        <v>89</v>
      </c>
      <c r="AI23" s="235">
        <v>2481</v>
      </c>
      <c r="AJ23" s="235">
        <v>2294</v>
      </c>
      <c r="AK23" s="235">
        <v>2467</v>
      </c>
      <c r="AL23" s="235">
        <v>2249</v>
      </c>
      <c r="AM23" s="235">
        <v>10602</v>
      </c>
      <c r="AN23" s="235">
        <v>10078</v>
      </c>
      <c r="AO23" s="235">
        <v>9580</v>
      </c>
      <c r="AP23" s="235">
        <v>8937</v>
      </c>
      <c r="AQ23" s="121"/>
      <c r="AR23" s="121"/>
      <c r="AS23" s="121"/>
      <c r="AT23" s="121"/>
    </row>
    <row r="24" spans="1:46" ht="32.25" customHeight="1" x14ac:dyDescent="0.25">
      <c r="A24" s="40">
        <f t="shared" si="2"/>
        <v>12</v>
      </c>
      <c r="B24" s="179" t="s">
        <v>206</v>
      </c>
      <c r="C24" s="271"/>
      <c r="D24" s="271"/>
      <c r="E24" s="271"/>
      <c r="F24" s="271"/>
      <c r="G24" s="271"/>
      <c r="H24" s="271"/>
      <c r="I24" s="271">
        <v>2</v>
      </c>
      <c r="J24" s="271">
        <v>2</v>
      </c>
      <c r="K24" s="271"/>
      <c r="L24" s="271"/>
      <c r="M24" s="271"/>
      <c r="N24" s="271"/>
      <c r="O24" s="271">
        <v>1</v>
      </c>
      <c r="P24" s="271">
        <v>1</v>
      </c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7">
        <f>AE24+AI24+AM24+AQ24</f>
        <v>11779</v>
      </c>
      <c r="AB24" s="277">
        <f>AF24+AJ24+AN24+AR24</f>
        <v>11372</v>
      </c>
      <c r="AC24" s="277">
        <f>AG24+AK24+AO24+AS24</f>
        <v>8749</v>
      </c>
      <c r="AD24" s="277">
        <f>AH24+AL24+AP24+AT24</f>
        <v>8126</v>
      </c>
      <c r="AE24" s="276"/>
      <c r="AF24" s="276"/>
      <c r="AG24" s="276"/>
      <c r="AH24" s="276"/>
      <c r="AI24" s="276">
        <v>1142</v>
      </c>
      <c r="AJ24" s="276">
        <v>735</v>
      </c>
      <c r="AK24" s="276">
        <v>1328</v>
      </c>
      <c r="AL24" s="276">
        <v>711</v>
      </c>
      <c r="AM24" s="276">
        <v>10637</v>
      </c>
      <c r="AN24" s="276">
        <v>10637</v>
      </c>
      <c r="AO24" s="276">
        <v>7421</v>
      </c>
      <c r="AP24" s="276">
        <v>7415</v>
      </c>
      <c r="AQ24" s="276"/>
      <c r="AR24" s="276"/>
      <c r="AS24" s="276"/>
      <c r="AT24" s="276"/>
    </row>
    <row r="25" spans="1:46" ht="30" x14ac:dyDescent="0.25">
      <c r="A25" s="40">
        <f t="shared" si="2"/>
        <v>13</v>
      </c>
      <c r="B25" s="179" t="s">
        <v>207</v>
      </c>
      <c r="C25" s="137"/>
      <c r="D25" s="137"/>
      <c r="E25" s="137"/>
      <c r="F25" s="137"/>
      <c r="G25" s="137"/>
      <c r="H25" s="137"/>
      <c r="I25" s="137">
        <v>1</v>
      </c>
      <c r="J25" s="137">
        <v>1</v>
      </c>
      <c r="K25" s="137"/>
      <c r="L25" s="137"/>
      <c r="M25" s="137">
        <v>1</v>
      </c>
      <c r="N25" s="137">
        <v>1</v>
      </c>
      <c r="O25" s="137">
        <v>1</v>
      </c>
      <c r="P25" s="137">
        <v>1</v>
      </c>
      <c r="Q25" s="137"/>
      <c r="R25" s="137"/>
      <c r="S25" s="137">
        <v>1</v>
      </c>
      <c r="T25" s="137">
        <v>1</v>
      </c>
      <c r="U25" s="137"/>
      <c r="V25" s="137"/>
      <c r="W25" s="137"/>
      <c r="X25" s="137"/>
      <c r="Y25" s="137"/>
      <c r="Z25" s="137"/>
      <c r="AA25" s="142">
        <v>8637</v>
      </c>
      <c r="AB25" s="142">
        <v>8637</v>
      </c>
      <c r="AC25" s="142">
        <v>8368</v>
      </c>
      <c r="AD25" s="142">
        <v>8368</v>
      </c>
      <c r="AE25" s="143"/>
      <c r="AF25" s="143"/>
      <c r="AG25" s="143"/>
      <c r="AH25" s="143"/>
      <c r="AI25" s="143">
        <v>57</v>
      </c>
      <c r="AJ25" s="143">
        <v>57</v>
      </c>
      <c r="AK25" s="143">
        <v>152</v>
      </c>
      <c r="AL25" s="143">
        <v>152</v>
      </c>
      <c r="AM25" s="143">
        <v>8556</v>
      </c>
      <c r="AN25" s="143">
        <v>8556</v>
      </c>
      <c r="AO25" s="143">
        <v>8120</v>
      </c>
      <c r="AP25" s="143">
        <v>8120</v>
      </c>
      <c r="AQ25" s="143">
        <v>24</v>
      </c>
      <c r="AR25" s="143">
        <v>24</v>
      </c>
      <c r="AS25" s="143">
        <v>96</v>
      </c>
      <c r="AT25" s="143">
        <v>96</v>
      </c>
    </row>
    <row r="26" spans="1:46" x14ac:dyDescent="0.25">
      <c r="A26" s="149"/>
      <c r="B26" s="148" t="s">
        <v>208</v>
      </c>
      <c r="C26" s="159">
        <f>SUM(C13:C25)</f>
        <v>7</v>
      </c>
      <c r="D26" s="159">
        <f t="shared" ref="D26:AT26" si="6">SUM(D13:D25)</f>
        <v>7</v>
      </c>
      <c r="E26" s="159">
        <f t="shared" si="6"/>
        <v>0</v>
      </c>
      <c r="F26" s="159">
        <f t="shared" si="6"/>
        <v>0</v>
      </c>
      <c r="G26" s="159">
        <f t="shared" si="6"/>
        <v>2</v>
      </c>
      <c r="H26" s="159">
        <f t="shared" si="6"/>
        <v>2</v>
      </c>
      <c r="I26" s="159">
        <f t="shared" si="6"/>
        <v>20</v>
      </c>
      <c r="J26" s="159">
        <f t="shared" si="6"/>
        <v>20</v>
      </c>
      <c r="K26" s="159">
        <f t="shared" si="6"/>
        <v>2</v>
      </c>
      <c r="L26" s="159">
        <f t="shared" si="6"/>
        <v>1</v>
      </c>
      <c r="M26" s="159">
        <f t="shared" si="6"/>
        <v>4</v>
      </c>
      <c r="N26" s="159">
        <f t="shared" si="6"/>
        <v>3</v>
      </c>
      <c r="O26" s="159">
        <f t="shared" si="6"/>
        <v>44</v>
      </c>
      <c r="P26" s="159">
        <f t="shared" si="6"/>
        <v>49</v>
      </c>
      <c r="Q26" s="159">
        <f t="shared" si="6"/>
        <v>2</v>
      </c>
      <c r="R26" s="159">
        <f t="shared" si="6"/>
        <v>6</v>
      </c>
      <c r="S26" s="159">
        <f t="shared" si="6"/>
        <v>28</v>
      </c>
      <c r="T26" s="159">
        <f t="shared" si="6"/>
        <v>29</v>
      </c>
      <c r="U26" s="159">
        <f t="shared" si="6"/>
        <v>2</v>
      </c>
      <c r="V26" s="159">
        <f t="shared" si="6"/>
        <v>2</v>
      </c>
      <c r="W26" s="159">
        <f t="shared" si="6"/>
        <v>0</v>
      </c>
      <c r="X26" s="159">
        <f t="shared" si="6"/>
        <v>0</v>
      </c>
      <c r="Y26" s="159">
        <f t="shared" si="6"/>
        <v>1</v>
      </c>
      <c r="Z26" s="159">
        <f t="shared" si="6"/>
        <v>1</v>
      </c>
      <c r="AA26" s="159">
        <f t="shared" si="6"/>
        <v>350291</v>
      </c>
      <c r="AB26" s="159">
        <f t="shared" si="6"/>
        <v>339471</v>
      </c>
      <c r="AC26" s="159">
        <f t="shared" si="6"/>
        <v>363974</v>
      </c>
      <c r="AD26" s="159">
        <f t="shared" si="6"/>
        <v>352275</v>
      </c>
      <c r="AE26" s="159">
        <f t="shared" si="6"/>
        <v>5717</v>
      </c>
      <c r="AF26" s="159">
        <f t="shared" si="6"/>
        <v>4204</v>
      </c>
      <c r="AG26" s="159">
        <f t="shared" si="6"/>
        <v>5823</v>
      </c>
      <c r="AH26" s="159">
        <f t="shared" si="6"/>
        <v>4478</v>
      </c>
      <c r="AI26" s="159">
        <f t="shared" si="6"/>
        <v>103230</v>
      </c>
      <c r="AJ26" s="159">
        <f t="shared" si="6"/>
        <v>99921</v>
      </c>
      <c r="AK26" s="159">
        <f t="shared" si="6"/>
        <v>110481</v>
      </c>
      <c r="AL26" s="159">
        <f t="shared" si="6"/>
        <v>106514</v>
      </c>
      <c r="AM26" s="159">
        <f t="shared" si="6"/>
        <v>240236</v>
      </c>
      <c r="AN26" s="159">
        <f t="shared" si="6"/>
        <v>234244</v>
      </c>
      <c r="AO26" s="159">
        <f t="shared" si="6"/>
        <v>247421</v>
      </c>
      <c r="AP26" s="159">
        <f t="shared" si="6"/>
        <v>241034</v>
      </c>
      <c r="AQ26" s="159">
        <f t="shared" si="6"/>
        <v>1108</v>
      </c>
      <c r="AR26" s="159">
        <f t="shared" si="6"/>
        <v>1102</v>
      </c>
      <c r="AS26" s="159">
        <f t="shared" si="6"/>
        <v>249</v>
      </c>
      <c r="AT26" s="159">
        <f t="shared" si="6"/>
        <v>249</v>
      </c>
    </row>
    <row r="27" spans="1:46" x14ac:dyDescent="0.25">
      <c r="A27" s="40">
        <v>14</v>
      </c>
      <c r="B27" s="178" t="s">
        <v>209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303">
        <f t="shared" ref="AA27:AD31" si="7">AE27+AI27+AM27+AQ27</f>
        <v>0</v>
      </c>
      <c r="AB27" s="303">
        <f t="shared" si="7"/>
        <v>0</v>
      </c>
      <c r="AC27" s="303">
        <f t="shared" si="7"/>
        <v>0</v>
      </c>
      <c r="AD27" s="303">
        <f t="shared" si="7"/>
        <v>0</v>
      </c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</row>
    <row r="28" spans="1:46" x14ac:dyDescent="0.25">
      <c r="A28" s="40">
        <f>A27+1</f>
        <v>15</v>
      </c>
      <c r="B28" s="179" t="s">
        <v>210</v>
      </c>
      <c r="C28" s="137"/>
      <c r="D28" s="137"/>
      <c r="E28" s="137"/>
      <c r="F28" s="137"/>
      <c r="G28" s="137"/>
      <c r="H28" s="137"/>
      <c r="I28" s="137">
        <v>1</v>
      </c>
      <c r="J28" s="137">
        <v>1</v>
      </c>
      <c r="K28" s="137"/>
      <c r="L28" s="137"/>
      <c r="M28" s="137">
        <v>1</v>
      </c>
      <c r="N28" s="137">
        <v>1</v>
      </c>
      <c r="O28" s="137"/>
      <c r="P28" s="137"/>
      <c r="Q28" s="137"/>
      <c r="R28" s="137"/>
      <c r="S28" s="137"/>
      <c r="T28" s="137"/>
      <c r="U28" s="137">
        <v>1</v>
      </c>
      <c r="V28" s="137">
        <v>1</v>
      </c>
      <c r="W28" s="137"/>
      <c r="X28" s="137"/>
      <c r="Y28" s="137"/>
      <c r="Z28" s="137"/>
      <c r="AA28" s="142">
        <f t="shared" si="7"/>
        <v>5557</v>
      </c>
      <c r="AB28" s="142">
        <f t="shared" si="7"/>
        <v>5557</v>
      </c>
      <c r="AC28" s="142">
        <f t="shared" si="7"/>
        <v>4229</v>
      </c>
      <c r="AD28" s="303">
        <f t="shared" si="7"/>
        <v>4229</v>
      </c>
      <c r="AE28" s="143"/>
      <c r="AF28" s="143"/>
      <c r="AG28" s="143"/>
      <c r="AH28" s="143"/>
      <c r="AI28" s="143">
        <v>449</v>
      </c>
      <c r="AJ28" s="143">
        <v>449</v>
      </c>
      <c r="AK28" s="143">
        <v>411</v>
      </c>
      <c r="AL28" s="143">
        <v>411</v>
      </c>
      <c r="AM28" s="143">
        <v>4142</v>
      </c>
      <c r="AN28" s="143">
        <v>4142</v>
      </c>
      <c r="AO28" s="143">
        <v>2790</v>
      </c>
      <c r="AP28" s="143">
        <v>2790</v>
      </c>
      <c r="AQ28" s="143">
        <v>966</v>
      </c>
      <c r="AR28" s="143">
        <v>966</v>
      </c>
      <c r="AS28" s="143">
        <v>1028</v>
      </c>
      <c r="AT28" s="143">
        <v>1028</v>
      </c>
    </row>
    <row r="29" spans="1:46" x14ac:dyDescent="0.25">
      <c r="A29" s="40">
        <f t="shared" ref="A29:A59" si="8">A28+1</f>
        <v>16</v>
      </c>
      <c r="B29" s="178" t="s">
        <v>211</v>
      </c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>
        <v>1</v>
      </c>
      <c r="P29" s="137">
        <v>1</v>
      </c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42">
        <f t="shared" si="7"/>
        <v>11451</v>
      </c>
      <c r="AB29" s="142">
        <f t="shared" si="7"/>
        <v>11268</v>
      </c>
      <c r="AC29" s="142">
        <f t="shared" si="7"/>
        <v>12255</v>
      </c>
      <c r="AD29" s="142">
        <f t="shared" si="7"/>
        <v>11246</v>
      </c>
      <c r="AE29" s="143"/>
      <c r="AF29" s="143"/>
      <c r="AG29" s="143"/>
      <c r="AH29" s="143"/>
      <c r="AI29" s="143"/>
      <c r="AJ29" s="143"/>
      <c r="AK29" s="143"/>
      <c r="AL29" s="143"/>
      <c r="AM29" s="143">
        <v>11451</v>
      </c>
      <c r="AN29" s="143">
        <v>11268</v>
      </c>
      <c r="AO29" s="143">
        <v>12255</v>
      </c>
      <c r="AP29" s="143">
        <v>11246</v>
      </c>
      <c r="AQ29" s="143"/>
      <c r="AR29" s="143"/>
      <c r="AS29" s="143"/>
      <c r="AT29" s="121"/>
    </row>
    <row r="30" spans="1:46" x14ac:dyDescent="0.25">
      <c r="A30" s="40">
        <f t="shared" si="8"/>
        <v>17</v>
      </c>
      <c r="B30" s="178" t="s">
        <v>212</v>
      </c>
      <c r="C30" s="137"/>
      <c r="D30" s="137"/>
      <c r="E30" s="137"/>
      <c r="F30" s="137"/>
      <c r="G30" s="137"/>
      <c r="H30" s="137"/>
      <c r="I30" s="137">
        <v>1</v>
      </c>
      <c r="J30" s="137">
        <v>1</v>
      </c>
      <c r="K30" s="137"/>
      <c r="L30" s="137"/>
      <c r="M30" s="137"/>
      <c r="N30" s="137">
        <v>1</v>
      </c>
      <c r="O30" s="137">
        <v>1</v>
      </c>
      <c r="P30" s="137">
        <v>1</v>
      </c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42">
        <f t="shared" si="7"/>
        <v>6298</v>
      </c>
      <c r="AB30" s="142">
        <f t="shared" si="7"/>
        <v>6298</v>
      </c>
      <c r="AC30" s="142">
        <f t="shared" si="7"/>
        <v>6274</v>
      </c>
      <c r="AD30" s="142">
        <f t="shared" si="7"/>
        <v>6231</v>
      </c>
      <c r="AE30" s="143">
        <v>28</v>
      </c>
      <c r="AF30" s="143">
        <v>28</v>
      </c>
      <c r="AG30" s="143">
        <v>34</v>
      </c>
      <c r="AH30" s="143">
        <v>31</v>
      </c>
      <c r="AI30" s="143">
        <v>824</v>
      </c>
      <c r="AJ30" s="143">
        <v>824</v>
      </c>
      <c r="AK30" s="42">
        <v>2680</v>
      </c>
      <c r="AL30" s="139">
        <v>2660</v>
      </c>
      <c r="AM30" s="143">
        <v>5446</v>
      </c>
      <c r="AN30" s="143">
        <v>5446</v>
      </c>
      <c r="AO30" s="42">
        <v>3560</v>
      </c>
      <c r="AP30" s="139">
        <v>3540</v>
      </c>
      <c r="AQ30" s="121"/>
      <c r="AR30" s="121"/>
      <c r="AS30" s="121"/>
      <c r="AT30" s="121"/>
    </row>
    <row r="31" spans="1:46" x14ac:dyDescent="0.25">
      <c r="A31" s="40">
        <f t="shared" si="8"/>
        <v>18</v>
      </c>
      <c r="B31" s="178" t="s">
        <v>213</v>
      </c>
      <c r="C31" s="137"/>
      <c r="D31" s="137"/>
      <c r="E31" s="137"/>
      <c r="F31" s="137"/>
      <c r="G31" s="137"/>
      <c r="H31" s="137"/>
      <c r="I31" s="137"/>
      <c r="J31" s="137">
        <v>1</v>
      </c>
      <c r="K31" s="137"/>
      <c r="L31" s="137">
        <v>1</v>
      </c>
      <c r="M31" s="137"/>
      <c r="N31" s="137"/>
      <c r="O31" s="137"/>
      <c r="P31" s="137">
        <v>1</v>
      </c>
      <c r="Q31" s="137"/>
      <c r="R31" s="137">
        <v>1</v>
      </c>
      <c r="S31" s="137"/>
      <c r="T31" s="137"/>
      <c r="U31" s="137">
        <v>1</v>
      </c>
      <c r="V31" s="137">
        <v>1</v>
      </c>
      <c r="W31" s="137"/>
      <c r="X31" s="137"/>
      <c r="Y31" s="137">
        <v>1</v>
      </c>
      <c r="Z31" s="137">
        <v>1</v>
      </c>
      <c r="AA31" s="142">
        <f t="shared" si="7"/>
        <v>5610</v>
      </c>
      <c r="AB31" s="142">
        <f t="shared" si="7"/>
        <v>5566</v>
      </c>
      <c r="AC31" s="142">
        <f t="shared" si="7"/>
        <v>6719</v>
      </c>
      <c r="AD31" s="142">
        <f t="shared" si="7"/>
        <v>6659</v>
      </c>
      <c r="AE31" s="143">
        <v>3</v>
      </c>
      <c r="AF31" s="143">
        <v>3</v>
      </c>
      <c r="AG31" s="143">
        <v>5</v>
      </c>
      <c r="AH31" s="143">
        <v>5</v>
      </c>
      <c r="AI31" s="143"/>
      <c r="AJ31" s="143"/>
      <c r="AK31" s="143">
        <v>2495</v>
      </c>
      <c r="AL31" s="143">
        <v>2488</v>
      </c>
      <c r="AM31" s="143"/>
      <c r="AN31" s="143"/>
      <c r="AO31" s="143">
        <v>3325</v>
      </c>
      <c r="AP31" s="143">
        <v>3272</v>
      </c>
      <c r="AQ31" s="143">
        <v>5607</v>
      </c>
      <c r="AR31" s="143">
        <v>5563</v>
      </c>
      <c r="AS31" s="143">
        <v>894</v>
      </c>
      <c r="AT31" s="143">
        <v>894</v>
      </c>
    </row>
    <row r="32" spans="1:46" x14ac:dyDescent="0.25">
      <c r="A32" s="40">
        <f t="shared" si="8"/>
        <v>19</v>
      </c>
      <c r="B32" s="178" t="s">
        <v>214</v>
      </c>
      <c r="C32" s="223">
        <v>1</v>
      </c>
      <c r="D32" s="223">
        <v>1</v>
      </c>
      <c r="E32" s="223"/>
      <c r="F32" s="223"/>
      <c r="G32" s="223"/>
      <c r="H32" s="223"/>
      <c r="I32" s="223">
        <v>1</v>
      </c>
      <c r="J32" s="223">
        <v>1</v>
      </c>
      <c r="K32" s="223"/>
      <c r="L32" s="223"/>
      <c r="M32" s="223"/>
      <c r="N32" s="223"/>
      <c r="O32" s="223">
        <v>1</v>
      </c>
      <c r="P32" s="223">
        <v>1</v>
      </c>
      <c r="Q32" s="223"/>
      <c r="R32" s="223"/>
      <c r="S32" s="223"/>
      <c r="T32" s="223"/>
      <c r="U32" s="223">
        <v>1</v>
      </c>
      <c r="V32" s="223">
        <v>1</v>
      </c>
      <c r="W32" s="223"/>
      <c r="X32" s="223"/>
      <c r="Y32" s="223"/>
      <c r="Z32" s="223">
        <v>1</v>
      </c>
      <c r="AA32" s="227">
        <v>8310</v>
      </c>
      <c r="AB32" s="227">
        <v>7397</v>
      </c>
      <c r="AC32" s="227">
        <v>9075</v>
      </c>
      <c r="AD32" s="227">
        <v>8622</v>
      </c>
      <c r="AE32" s="228">
        <v>188</v>
      </c>
      <c r="AF32" s="228">
        <v>21</v>
      </c>
      <c r="AG32" s="228">
        <v>218</v>
      </c>
      <c r="AH32" s="228">
        <v>147</v>
      </c>
      <c r="AI32" s="228">
        <v>1915</v>
      </c>
      <c r="AJ32" s="228">
        <v>1817</v>
      </c>
      <c r="AK32" s="228">
        <v>2490</v>
      </c>
      <c r="AL32" s="228">
        <v>2121</v>
      </c>
      <c r="AM32" s="228">
        <v>4169</v>
      </c>
      <c r="AN32" s="228">
        <v>5521</v>
      </c>
      <c r="AO32" s="228">
        <v>6355</v>
      </c>
      <c r="AP32" s="228">
        <v>6342</v>
      </c>
      <c r="AQ32" s="228">
        <v>38</v>
      </c>
      <c r="AR32" s="228">
        <v>38</v>
      </c>
      <c r="AS32" s="228">
        <v>12</v>
      </c>
      <c r="AT32" s="228">
        <v>12</v>
      </c>
    </row>
    <row r="33" spans="1:46" x14ac:dyDescent="0.25">
      <c r="A33" s="40">
        <f t="shared" si="8"/>
        <v>20</v>
      </c>
      <c r="B33" s="178" t="s">
        <v>215</v>
      </c>
      <c r="C33" s="237"/>
      <c r="D33" s="237"/>
      <c r="E33" s="237"/>
      <c r="F33" s="237"/>
      <c r="G33" s="237"/>
      <c r="H33" s="237"/>
      <c r="I33" s="237">
        <v>1</v>
      </c>
      <c r="J33" s="237">
        <v>1</v>
      </c>
      <c r="K33" s="237"/>
      <c r="L33" s="237"/>
      <c r="M33" s="237">
        <v>1</v>
      </c>
      <c r="N33" s="237">
        <v>1</v>
      </c>
      <c r="O33" s="237">
        <v>2</v>
      </c>
      <c r="P33" s="237">
        <v>2</v>
      </c>
      <c r="Q33" s="237"/>
      <c r="R33" s="237"/>
      <c r="S33" s="237"/>
      <c r="T33" s="237"/>
      <c r="U33" s="237">
        <v>1</v>
      </c>
      <c r="V33" s="237">
        <v>1</v>
      </c>
      <c r="W33" s="237"/>
      <c r="X33" s="237"/>
      <c r="Y33" s="237"/>
      <c r="Z33" s="237"/>
      <c r="AA33" s="241">
        <f t="shared" ref="AA33:AD34" si="9">AE33+AI33+AM33+AQ33</f>
        <v>911</v>
      </c>
      <c r="AB33" s="241">
        <f t="shared" si="9"/>
        <v>911</v>
      </c>
      <c r="AC33" s="241">
        <f t="shared" si="9"/>
        <v>1351</v>
      </c>
      <c r="AD33" s="241">
        <f t="shared" si="9"/>
        <v>1351</v>
      </c>
      <c r="AE33" s="242"/>
      <c r="AF33" s="242"/>
      <c r="AG33" s="242"/>
      <c r="AH33" s="242"/>
      <c r="AI33" s="242"/>
      <c r="AJ33" s="242"/>
      <c r="AK33" s="242"/>
      <c r="AL33" s="242"/>
      <c r="AM33" s="242">
        <v>324</v>
      </c>
      <c r="AN33" s="242">
        <v>324</v>
      </c>
      <c r="AO33" s="242">
        <v>560</v>
      </c>
      <c r="AP33" s="242">
        <v>560</v>
      </c>
      <c r="AQ33" s="242">
        <v>587</v>
      </c>
      <c r="AR33" s="242">
        <v>587</v>
      </c>
      <c r="AS33" s="242">
        <v>791</v>
      </c>
      <c r="AT33" s="242">
        <v>791</v>
      </c>
    </row>
    <row r="34" spans="1:46" x14ac:dyDescent="0.25">
      <c r="A34" s="40">
        <f t="shared" si="8"/>
        <v>21</v>
      </c>
      <c r="B34" s="178" t="s">
        <v>216</v>
      </c>
      <c r="C34" s="137"/>
      <c r="D34" s="137"/>
      <c r="E34" s="137"/>
      <c r="F34" s="137"/>
      <c r="G34" s="137"/>
      <c r="H34" s="137"/>
      <c r="I34" s="137">
        <v>1</v>
      </c>
      <c r="J34" s="137">
        <v>1</v>
      </c>
      <c r="K34" s="137"/>
      <c r="L34" s="137"/>
      <c r="M34" s="137"/>
      <c r="N34" s="137"/>
      <c r="O34" s="137">
        <v>1</v>
      </c>
      <c r="P34" s="137">
        <v>1</v>
      </c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42">
        <f t="shared" si="9"/>
        <v>5902</v>
      </c>
      <c r="AB34" s="142">
        <f t="shared" si="9"/>
        <v>5843</v>
      </c>
      <c r="AC34" s="142">
        <f t="shared" si="9"/>
        <v>6814</v>
      </c>
      <c r="AD34" s="142">
        <f t="shared" si="9"/>
        <v>6724</v>
      </c>
      <c r="AE34" s="143"/>
      <c r="AF34" s="143"/>
      <c r="AG34" s="143"/>
      <c r="AH34" s="143"/>
      <c r="AI34" s="143">
        <v>3213</v>
      </c>
      <c r="AJ34" s="143">
        <v>3154</v>
      </c>
      <c r="AK34" s="143">
        <v>3785</v>
      </c>
      <c r="AL34" s="143">
        <v>3695</v>
      </c>
      <c r="AM34" s="143">
        <v>2689</v>
      </c>
      <c r="AN34" s="143">
        <v>2689</v>
      </c>
      <c r="AO34" s="143">
        <v>3029</v>
      </c>
      <c r="AP34" s="143">
        <v>3029</v>
      </c>
      <c r="AQ34" s="143"/>
      <c r="AR34" s="143"/>
      <c r="AS34" s="143"/>
      <c r="AT34" s="121"/>
    </row>
    <row r="35" spans="1:46" x14ac:dyDescent="0.25">
      <c r="A35" s="40">
        <f t="shared" si="8"/>
        <v>22</v>
      </c>
      <c r="B35" s="178" t="s">
        <v>217</v>
      </c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1</v>
      </c>
      <c r="P35" s="137">
        <v>1</v>
      </c>
      <c r="Q35" s="137"/>
      <c r="R35" s="137"/>
      <c r="S35" s="137">
        <v>1</v>
      </c>
      <c r="T35" s="137">
        <v>1</v>
      </c>
      <c r="U35" s="137"/>
      <c r="V35" s="137"/>
      <c r="W35" s="137"/>
      <c r="X35" s="137"/>
      <c r="Y35" s="137"/>
      <c r="Z35" s="137"/>
      <c r="AA35" s="142">
        <v>462</v>
      </c>
      <c r="AB35" s="142">
        <v>462</v>
      </c>
      <c r="AC35" s="142">
        <v>775</v>
      </c>
      <c r="AD35" s="142">
        <v>775</v>
      </c>
      <c r="AE35" s="143"/>
      <c r="AF35" s="143"/>
      <c r="AG35" s="143"/>
      <c r="AH35" s="143"/>
      <c r="AI35" s="143"/>
      <c r="AJ35" s="143"/>
      <c r="AK35" s="143"/>
      <c r="AL35" s="143"/>
      <c r="AM35" s="143">
        <v>462</v>
      </c>
      <c r="AN35" s="143">
        <v>462</v>
      </c>
      <c r="AO35" s="143">
        <v>775</v>
      </c>
      <c r="AP35" s="143">
        <v>775</v>
      </c>
      <c r="AQ35" s="143"/>
      <c r="AR35" s="143"/>
      <c r="AS35" s="143"/>
      <c r="AT35" s="143"/>
    </row>
    <row r="36" spans="1:46" x14ac:dyDescent="0.25">
      <c r="A36" s="40">
        <f t="shared" si="8"/>
        <v>23</v>
      </c>
      <c r="B36" s="178" t="s">
        <v>218</v>
      </c>
      <c r="C36" s="137">
        <v>1</v>
      </c>
      <c r="D36" s="137">
        <v>1</v>
      </c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>
        <v>4</v>
      </c>
      <c r="P36" s="137">
        <v>1</v>
      </c>
      <c r="Q36" s="137">
        <v>1</v>
      </c>
      <c r="R36" s="137"/>
      <c r="S36" s="137"/>
      <c r="T36" s="137"/>
      <c r="U36" s="137">
        <v>1</v>
      </c>
      <c r="V36" s="137"/>
      <c r="W36" s="137"/>
      <c r="X36" s="137"/>
      <c r="Y36" s="137"/>
      <c r="Z36" s="137"/>
      <c r="AA36" s="142">
        <f t="shared" ref="AA36:AD39" si="10">AE36+AI36+AM36+AQ36</f>
        <v>8681</v>
      </c>
      <c r="AB36" s="142">
        <f t="shared" si="10"/>
        <v>7741</v>
      </c>
      <c r="AC36" s="142">
        <f t="shared" si="10"/>
        <v>11091</v>
      </c>
      <c r="AD36" s="142">
        <f t="shared" si="10"/>
        <v>9719</v>
      </c>
      <c r="AE36" s="143">
        <v>307</v>
      </c>
      <c r="AF36" s="143">
        <v>115</v>
      </c>
      <c r="AG36" s="143">
        <v>642</v>
      </c>
      <c r="AH36" s="143">
        <v>307</v>
      </c>
      <c r="AI36" s="143">
        <v>2044</v>
      </c>
      <c r="AJ36" s="143">
        <v>1666</v>
      </c>
      <c r="AK36" s="143">
        <v>2535</v>
      </c>
      <c r="AL36" s="143">
        <v>2131</v>
      </c>
      <c r="AM36" s="143">
        <v>6330</v>
      </c>
      <c r="AN36" s="143">
        <v>5960</v>
      </c>
      <c r="AO36" s="143">
        <v>7914</v>
      </c>
      <c r="AP36" s="143">
        <v>7281</v>
      </c>
      <c r="AQ36" s="121"/>
      <c r="AR36" s="121"/>
      <c r="AS36" s="121"/>
      <c r="AT36" s="121"/>
    </row>
    <row r="37" spans="1:46" x14ac:dyDescent="0.25">
      <c r="A37" s="40">
        <f t="shared" si="8"/>
        <v>24</v>
      </c>
      <c r="B37" s="179" t="s">
        <v>219</v>
      </c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1">
        <v>1</v>
      </c>
      <c r="P37" s="271">
        <v>1</v>
      </c>
      <c r="Q37" s="271">
        <v>1</v>
      </c>
      <c r="R37" s="271"/>
      <c r="S37" s="271"/>
      <c r="T37" s="271"/>
      <c r="U37" s="271"/>
      <c r="V37" s="271"/>
      <c r="W37" s="271"/>
      <c r="X37" s="271"/>
      <c r="Y37" s="271"/>
      <c r="Z37" s="271"/>
      <c r="AA37" s="277">
        <f t="shared" si="10"/>
        <v>813</v>
      </c>
      <c r="AB37" s="277">
        <f t="shared" si="10"/>
        <v>813</v>
      </c>
      <c r="AC37" s="277">
        <f t="shared" si="10"/>
        <v>966</v>
      </c>
      <c r="AD37" s="277">
        <f t="shared" si="10"/>
        <v>966</v>
      </c>
      <c r="AE37" s="276"/>
      <c r="AF37" s="276"/>
      <c r="AG37" s="276"/>
      <c r="AH37" s="276"/>
      <c r="AI37" s="276"/>
      <c r="AJ37" s="276"/>
      <c r="AK37" s="276"/>
      <c r="AL37" s="276"/>
      <c r="AM37" s="276">
        <v>813</v>
      </c>
      <c r="AN37" s="276">
        <v>813</v>
      </c>
      <c r="AO37" s="276">
        <v>966</v>
      </c>
      <c r="AP37" s="276">
        <v>966</v>
      </c>
      <c r="AQ37" s="276"/>
      <c r="AR37" s="276"/>
      <c r="AS37" s="276"/>
      <c r="AT37" s="276"/>
    </row>
    <row r="38" spans="1:46" x14ac:dyDescent="0.25">
      <c r="A38" s="40">
        <f t="shared" si="8"/>
        <v>25</v>
      </c>
      <c r="B38" s="178" t="s">
        <v>220</v>
      </c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>
        <v>2</v>
      </c>
      <c r="P38" s="271">
        <v>2</v>
      </c>
      <c r="Q38" s="271"/>
      <c r="R38" s="271"/>
      <c r="S38" s="271">
        <v>2</v>
      </c>
      <c r="T38" s="271">
        <v>2</v>
      </c>
      <c r="U38" s="271">
        <v>3</v>
      </c>
      <c r="V38" s="271">
        <v>3</v>
      </c>
      <c r="W38" s="271"/>
      <c r="X38" s="271"/>
      <c r="Y38" s="271"/>
      <c r="Z38" s="271"/>
      <c r="AA38" s="277">
        <f t="shared" si="10"/>
        <v>993</v>
      </c>
      <c r="AB38" s="277">
        <f t="shared" si="10"/>
        <v>993</v>
      </c>
      <c r="AC38" s="277">
        <f t="shared" si="10"/>
        <v>1539</v>
      </c>
      <c r="AD38" s="277">
        <f t="shared" si="10"/>
        <v>993</v>
      </c>
      <c r="AE38" s="276"/>
      <c r="AF38" s="276"/>
      <c r="AG38" s="276"/>
      <c r="AH38" s="276"/>
      <c r="AI38" s="276"/>
      <c r="AJ38" s="276"/>
      <c r="AK38" s="276"/>
      <c r="AL38" s="276"/>
      <c r="AM38" s="276"/>
      <c r="AN38" s="276"/>
      <c r="AO38" s="276"/>
      <c r="AP38" s="276"/>
      <c r="AQ38" s="276">
        <v>993</v>
      </c>
      <c r="AR38" s="276">
        <v>993</v>
      </c>
      <c r="AS38" s="276">
        <v>1539</v>
      </c>
      <c r="AT38" s="276">
        <v>993</v>
      </c>
    </row>
    <row r="39" spans="1:46" x14ac:dyDescent="0.25">
      <c r="A39" s="40">
        <f t="shared" si="8"/>
        <v>26</v>
      </c>
      <c r="B39" s="178" t="s">
        <v>221</v>
      </c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>
        <v>1</v>
      </c>
      <c r="P39" s="137">
        <v>1</v>
      </c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42">
        <f t="shared" si="10"/>
        <v>0</v>
      </c>
      <c r="AB39" s="142">
        <f t="shared" si="10"/>
        <v>0</v>
      </c>
      <c r="AC39" s="142">
        <f t="shared" si="10"/>
        <v>604</v>
      </c>
      <c r="AD39" s="142">
        <f t="shared" si="10"/>
        <v>604</v>
      </c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>
        <v>604</v>
      </c>
      <c r="AP39" s="143">
        <v>604</v>
      </c>
      <c r="AQ39" s="143"/>
      <c r="AR39" s="143"/>
      <c r="AS39" s="143"/>
      <c r="AT39" s="143"/>
    </row>
    <row r="40" spans="1:46" x14ac:dyDescent="0.25">
      <c r="A40" s="40">
        <f t="shared" si="8"/>
        <v>27</v>
      </c>
      <c r="B40" s="179" t="s">
        <v>222</v>
      </c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303">
        <f t="shared" ref="AA40:AA53" si="11">AE40+AI40+AM40+AQ40</f>
        <v>0</v>
      </c>
      <c r="AB40" s="303">
        <f t="shared" ref="AB40:AB53" si="12">AF40+AJ40+AN40+AR40</f>
        <v>0</v>
      </c>
      <c r="AC40" s="303">
        <f t="shared" ref="AC40:AC53" si="13">AG40+AK40+AO40+AS40</f>
        <v>0</v>
      </c>
      <c r="AD40" s="303">
        <f t="shared" ref="AD40:AD53" si="14">AH40+AL40+AP40+AT40</f>
        <v>0</v>
      </c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</row>
    <row r="41" spans="1:46" x14ac:dyDescent="0.25">
      <c r="A41" s="40">
        <f t="shared" si="8"/>
        <v>28</v>
      </c>
      <c r="B41" s="178" t="s">
        <v>223</v>
      </c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303">
        <f t="shared" si="11"/>
        <v>0</v>
      </c>
      <c r="AB41" s="303">
        <f t="shared" si="12"/>
        <v>0</v>
      </c>
      <c r="AC41" s="303">
        <f t="shared" si="13"/>
        <v>0</v>
      </c>
      <c r="AD41" s="303">
        <f t="shared" si="14"/>
        <v>0</v>
      </c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</row>
    <row r="42" spans="1:46" x14ac:dyDescent="0.25">
      <c r="A42" s="40">
        <f t="shared" si="8"/>
        <v>29</v>
      </c>
      <c r="B42" s="178" t="s">
        <v>224</v>
      </c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303">
        <f t="shared" si="11"/>
        <v>0</v>
      </c>
      <c r="AB42" s="303">
        <f t="shared" si="12"/>
        <v>0</v>
      </c>
      <c r="AC42" s="303">
        <f t="shared" si="13"/>
        <v>0</v>
      </c>
      <c r="AD42" s="303">
        <f t="shared" si="14"/>
        <v>0</v>
      </c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</row>
    <row r="43" spans="1:46" x14ac:dyDescent="0.25">
      <c r="A43" s="40">
        <f t="shared" si="8"/>
        <v>30</v>
      </c>
      <c r="B43" s="178" t="s">
        <v>225</v>
      </c>
      <c r="C43" s="41"/>
      <c r="D43" s="41"/>
      <c r="E43" s="41"/>
      <c r="F43" s="41"/>
      <c r="G43" s="41"/>
      <c r="H43" s="41"/>
      <c r="I43" s="41">
        <v>1</v>
      </c>
      <c r="J43" s="41">
        <v>1</v>
      </c>
      <c r="K43" s="41"/>
      <c r="L43" s="41"/>
      <c r="M43" s="41"/>
      <c r="N43" s="41"/>
      <c r="O43" s="41">
        <v>1</v>
      </c>
      <c r="P43" s="41">
        <v>1</v>
      </c>
      <c r="Q43" s="41"/>
      <c r="R43" s="41"/>
      <c r="S43" s="41">
        <v>1</v>
      </c>
      <c r="T43" s="41">
        <v>1</v>
      </c>
      <c r="U43" s="41">
        <v>1</v>
      </c>
      <c r="V43" s="41">
        <v>1</v>
      </c>
      <c r="W43" s="41"/>
      <c r="X43" s="41"/>
      <c r="Y43" s="41">
        <v>1</v>
      </c>
      <c r="Z43" s="41">
        <v>1</v>
      </c>
      <c r="AA43" s="303">
        <f t="shared" si="11"/>
        <v>0</v>
      </c>
      <c r="AB43" s="303">
        <f t="shared" si="12"/>
        <v>0</v>
      </c>
      <c r="AC43" s="303">
        <f t="shared" si="13"/>
        <v>0</v>
      </c>
      <c r="AD43" s="303">
        <f t="shared" si="14"/>
        <v>0</v>
      </c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</row>
    <row r="44" spans="1:46" x14ac:dyDescent="0.25">
      <c r="A44" s="40">
        <f t="shared" si="8"/>
        <v>31</v>
      </c>
      <c r="B44" s="178" t="s">
        <v>226</v>
      </c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303">
        <f t="shared" si="11"/>
        <v>0</v>
      </c>
      <c r="AB44" s="303">
        <f t="shared" si="12"/>
        <v>0</v>
      </c>
      <c r="AC44" s="303">
        <f t="shared" si="13"/>
        <v>0</v>
      </c>
      <c r="AD44" s="303">
        <f t="shared" si="14"/>
        <v>0</v>
      </c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</row>
    <row r="45" spans="1:46" ht="30" x14ac:dyDescent="0.25">
      <c r="A45" s="40">
        <f t="shared" si="8"/>
        <v>32</v>
      </c>
      <c r="B45" s="179" t="s">
        <v>227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303">
        <f t="shared" si="11"/>
        <v>0</v>
      </c>
      <c r="AB45" s="303">
        <f t="shared" si="12"/>
        <v>0</v>
      </c>
      <c r="AC45" s="303">
        <f t="shared" si="13"/>
        <v>0</v>
      </c>
      <c r="AD45" s="303">
        <f t="shared" si="14"/>
        <v>0</v>
      </c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</row>
    <row r="46" spans="1:46" ht="30" x14ac:dyDescent="0.25">
      <c r="A46" s="40">
        <f t="shared" si="8"/>
        <v>33</v>
      </c>
      <c r="B46" s="179" t="s">
        <v>228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303">
        <f t="shared" si="11"/>
        <v>0</v>
      </c>
      <c r="AB46" s="303">
        <f t="shared" si="12"/>
        <v>0</v>
      </c>
      <c r="AC46" s="303">
        <f t="shared" si="13"/>
        <v>0</v>
      </c>
      <c r="AD46" s="303">
        <f t="shared" si="14"/>
        <v>0</v>
      </c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</row>
    <row r="47" spans="1:46" x14ac:dyDescent="0.25">
      <c r="A47" s="40">
        <f t="shared" si="8"/>
        <v>34</v>
      </c>
      <c r="B47" s="178" t="s">
        <v>229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303">
        <f t="shared" si="11"/>
        <v>0</v>
      </c>
      <c r="AB47" s="303">
        <f t="shared" si="12"/>
        <v>0</v>
      </c>
      <c r="AC47" s="303">
        <f t="shared" si="13"/>
        <v>0</v>
      </c>
      <c r="AD47" s="303">
        <f t="shared" si="14"/>
        <v>0</v>
      </c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</row>
    <row r="48" spans="1:46" x14ac:dyDescent="0.25">
      <c r="A48" s="40">
        <f t="shared" si="8"/>
        <v>35</v>
      </c>
      <c r="B48" s="178" t="s">
        <v>230</v>
      </c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>
        <v>1</v>
      </c>
      <c r="P48" s="137">
        <v>1</v>
      </c>
      <c r="Q48" s="137">
        <v>1</v>
      </c>
      <c r="R48" s="137">
        <v>1</v>
      </c>
      <c r="S48" s="137"/>
      <c r="T48" s="137"/>
      <c r="U48" s="137"/>
      <c r="V48" s="137"/>
      <c r="W48" s="137"/>
      <c r="X48" s="137"/>
      <c r="Y48" s="137"/>
      <c r="Z48" s="137"/>
      <c r="AA48" s="303">
        <f t="shared" si="11"/>
        <v>0</v>
      </c>
      <c r="AB48" s="303">
        <f t="shared" si="12"/>
        <v>0</v>
      </c>
      <c r="AC48" s="303">
        <f t="shared" si="13"/>
        <v>440</v>
      </c>
      <c r="AD48" s="303">
        <f t="shared" si="14"/>
        <v>440</v>
      </c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>
        <v>440</v>
      </c>
      <c r="AP48" s="143">
        <v>440</v>
      </c>
      <c r="AQ48" s="121"/>
      <c r="AR48" s="121"/>
      <c r="AS48" s="121"/>
      <c r="AT48" s="121"/>
    </row>
    <row r="49" spans="1:46" x14ac:dyDescent="0.25">
      <c r="A49" s="40">
        <f t="shared" si="8"/>
        <v>36</v>
      </c>
      <c r="B49" s="178" t="s">
        <v>231</v>
      </c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>
        <v>1</v>
      </c>
      <c r="V49" s="231">
        <v>1</v>
      </c>
      <c r="W49" s="231"/>
      <c r="X49" s="231"/>
      <c r="Y49" s="231"/>
      <c r="Z49" s="231"/>
      <c r="AA49" s="303">
        <f t="shared" si="11"/>
        <v>717</v>
      </c>
      <c r="AB49" s="303">
        <f t="shared" si="12"/>
        <v>717</v>
      </c>
      <c r="AC49" s="303">
        <f t="shared" si="13"/>
        <v>1044</v>
      </c>
      <c r="AD49" s="303">
        <f t="shared" si="14"/>
        <v>1044</v>
      </c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>
        <v>717</v>
      </c>
      <c r="AR49" s="234">
        <v>717</v>
      </c>
      <c r="AS49" s="234">
        <v>1044</v>
      </c>
      <c r="AT49" s="234">
        <v>1044</v>
      </c>
    </row>
    <row r="50" spans="1:46" x14ac:dyDescent="0.25">
      <c r="A50" s="40">
        <f t="shared" si="8"/>
        <v>37</v>
      </c>
      <c r="B50" s="178" t="s">
        <v>232</v>
      </c>
      <c r="C50" s="217"/>
      <c r="D50" s="217"/>
      <c r="E50" s="217"/>
      <c r="F50" s="217"/>
      <c r="G50" s="217"/>
      <c r="H50" s="217"/>
      <c r="I50" s="217">
        <v>1</v>
      </c>
      <c r="J50" s="217">
        <v>1</v>
      </c>
      <c r="K50" s="217"/>
      <c r="L50" s="217"/>
      <c r="M50" s="217">
        <v>1</v>
      </c>
      <c r="N50" s="217">
        <v>1</v>
      </c>
      <c r="O50" s="217">
        <v>1</v>
      </c>
      <c r="P50" s="217">
        <v>1</v>
      </c>
      <c r="Q50" s="217"/>
      <c r="R50" s="217"/>
      <c r="S50" s="217">
        <v>1</v>
      </c>
      <c r="T50" s="217">
        <v>1</v>
      </c>
      <c r="U50" s="217"/>
      <c r="V50" s="217"/>
      <c r="W50" s="217"/>
      <c r="X50" s="217"/>
      <c r="Y50" s="217"/>
      <c r="Z50" s="217"/>
      <c r="AA50" s="303">
        <f t="shared" si="11"/>
        <v>999</v>
      </c>
      <c r="AB50" s="303">
        <f t="shared" si="12"/>
        <v>976</v>
      </c>
      <c r="AC50" s="303">
        <f t="shared" si="13"/>
        <v>728</v>
      </c>
      <c r="AD50" s="303">
        <f t="shared" si="14"/>
        <v>699</v>
      </c>
      <c r="AE50" s="218"/>
      <c r="AF50" s="218"/>
      <c r="AG50" s="218"/>
      <c r="AH50" s="218"/>
      <c r="AI50" s="218">
        <v>582</v>
      </c>
      <c r="AJ50" s="218">
        <v>559</v>
      </c>
      <c r="AK50" s="218">
        <v>578</v>
      </c>
      <c r="AL50" s="218">
        <v>555</v>
      </c>
      <c r="AM50" s="218">
        <v>417</v>
      </c>
      <c r="AN50" s="218">
        <v>417</v>
      </c>
      <c r="AO50" s="218">
        <v>150</v>
      </c>
      <c r="AP50" s="218">
        <v>144</v>
      </c>
      <c r="AQ50" s="218"/>
      <c r="AR50" s="218"/>
      <c r="AS50" s="218"/>
      <c r="AT50" s="218"/>
    </row>
    <row r="51" spans="1:46" x14ac:dyDescent="0.25">
      <c r="A51" s="40">
        <f t="shared" si="8"/>
        <v>38</v>
      </c>
      <c r="B51" s="178" t="s">
        <v>233</v>
      </c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>
        <v>1</v>
      </c>
      <c r="P51" s="223">
        <v>1</v>
      </c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303">
        <f t="shared" si="11"/>
        <v>0</v>
      </c>
      <c r="AB51" s="303">
        <f t="shared" si="12"/>
        <v>0</v>
      </c>
      <c r="AC51" s="303">
        <f t="shared" si="13"/>
        <v>563</v>
      </c>
      <c r="AD51" s="303">
        <f t="shared" si="14"/>
        <v>563</v>
      </c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>
        <v>563</v>
      </c>
      <c r="AP51" s="228">
        <v>563</v>
      </c>
      <c r="AQ51" s="121"/>
      <c r="AR51" s="121"/>
      <c r="AS51" s="121"/>
      <c r="AT51" s="121"/>
    </row>
    <row r="52" spans="1:46" x14ac:dyDescent="0.25">
      <c r="A52" s="40">
        <f t="shared" si="8"/>
        <v>39</v>
      </c>
      <c r="B52" s="179" t="s">
        <v>234</v>
      </c>
      <c r="C52" s="299"/>
      <c r="D52" s="299"/>
      <c r="E52" s="299"/>
      <c r="F52" s="299"/>
      <c r="G52" s="299"/>
      <c r="H52" s="299"/>
      <c r="I52" s="299"/>
      <c r="J52" s="299"/>
      <c r="K52" s="299"/>
      <c r="L52" s="299"/>
      <c r="M52" s="299"/>
      <c r="N52" s="299"/>
      <c r="O52" s="299">
        <v>1</v>
      </c>
      <c r="P52" s="299">
        <v>1</v>
      </c>
      <c r="Q52" s="299"/>
      <c r="R52" s="299"/>
      <c r="S52" s="299"/>
      <c r="T52" s="299"/>
      <c r="U52" s="299"/>
      <c r="V52" s="299"/>
      <c r="W52" s="299"/>
      <c r="X52" s="299"/>
      <c r="Y52" s="299"/>
      <c r="Z52" s="299"/>
      <c r="AA52" s="303">
        <f t="shared" si="11"/>
        <v>597</v>
      </c>
      <c r="AB52" s="303">
        <f t="shared" si="12"/>
        <v>597</v>
      </c>
      <c r="AC52" s="303">
        <f t="shared" si="13"/>
        <v>718</v>
      </c>
      <c r="AD52" s="303">
        <f t="shared" si="14"/>
        <v>718</v>
      </c>
      <c r="AE52" s="304"/>
      <c r="AF52" s="304"/>
      <c r="AG52" s="304"/>
      <c r="AH52" s="304"/>
      <c r="AI52" s="304"/>
      <c r="AJ52" s="304"/>
      <c r="AK52" s="304"/>
      <c r="AL52" s="304"/>
      <c r="AM52" s="304">
        <v>597</v>
      </c>
      <c r="AN52" s="304">
        <v>597</v>
      </c>
      <c r="AO52" s="304">
        <v>718</v>
      </c>
      <c r="AP52" s="304">
        <v>718</v>
      </c>
      <c r="AQ52" s="304"/>
      <c r="AR52" s="304"/>
      <c r="AS52" s="304"/>
      <c r="AT52" s="304"/>
    </row>
    <row r="53" spans="1:46" x14ac:dyDescent="0.25">
      <c r="A53" s="40">
        <f t="shared" si="8"/>
        <v>40</v>
      </c>
      <c r="B53" s="178" t="s">
        <v>235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>
        <v>1</v>
      </c>
      <c r="P53" s="137">
        <v>2</v>
      </c>
      <c r="Q53" s="137"/>
      <c r="R53" s="137">
        <v>1</v>
      </c>
      <c r="S53" s="137"/>
      <c r="T53" s="137"/>
      <c r="U53" s="137"/>
      <c r="V53" s="121"/>
      <c r="W53" s="121"/>
      <c r="X53" s="121"/>
      <c r="Y53" s="121"/>
      <c r="Z53" s="121"/>
      <c r="AA53" s="303">
        <f t="shared" si="11"/>
        <v>0</v>
      </c>
      <c r="AB53" s="303">
        <f t="shared" si="12"/>
        <v>0</v>
      </c>
      <c r="AC53" s="303">
        <f t="shared" si="13"/>
        <v>0</v>
      </c>
      <c r="AD53" s="303">
        <f t="shared" si="14"/>
        <v>0</v>
      </c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</row>
    <row r="54" spans="1:46" ht="30" x14ac:dyDescent="0.25">
      <c r="A54" s="40">
        <f t="shared" si="8"/>
        <v>41</v>
      </c>
      <c r="B54" s="179" t="s">
        <v>236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>
        <v>1</v>
      </c>
      <c r="V54" s="137">
        <v>1</v>
      </c>
      <c r="W54" s="137"/>
      <c r="X54" s="137"/>
      <c r="Y54" s="137"/>
      <c r="Z54" s="137"/>
      <c r="AA54" s="142">
        <v>89</v>
      </c>
      <c r="AB54" s="142">
        <f>AF54+AJ54+AN54+AR54</f>
        <v>0</v>
      </c>
      <c r="AC54" s="142">
        <v>103</v>
      </c>
      <c r="AD54" s="142">
        <f>AH54+AL54+AP54+AT54</f>
        <v>0</v>
      </c>
      <c r="AE54" s="143"/>
      <c r="AF54" s="143"/>
      <c r="AG54" s="143"/>
      <c r="AH54" s="143"/>
      <c r="AI54" s="143"/>
      <c r="AJ54" s="143"/>
      <c r="AK54" s="143"/>
      <c r="AL54" s="143"/>
      <c r="AM54" s="143"/>
      <c r="AN54" s="143"/>
      <c r="AO54" s="143"/>
      <c r="AP54" s="143"/>
      <c r="AQ54" s="143">
        <v>89</v>
      </c>
      <c r="AR54" s="143"/>
      <c r="AS54" s="143">
        <v>103</v>
      </c>
      <c r="AT54" s="143"/>
    </row>
    <row r="55" spans="1:46" ht="30" x14ac:dyDescent="0.25">
      <c r="A55" s="40">
        <f t="shared" si="8"/>
        <v>42</v>
      </c>
      <c r="B55" s="179" t="s">
        <v>237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42">
        <f>AE55+AI55+AM55+AQ55</f>
        <v>179</v>
      </c>
      <c r="AB55" s="142">
        <f>AF55+AJ55+AN55+AR55</f>
        <v>179</v>
      </c>
      <c r="AC55" s="142">
        <f>AG55+AK55+AO55+AS55</f>
        <v>96</v>
      </c>
      <c r="AD55" s="142">
        <f>AH55+AL55+AP55+AT55</f>
        <v>96</v>
      </c>
      <c r="AE55" s="143"/>
      <c r="AF55" s="143"/>
      <c r="AG55" s="143"/>
      <c r="AH55" s="143"/>
      <c r="AI55" s="143"/>
      <c r="AJ55" s="143"/>
      <c r="AK55" s="143"/>
      <c r="AL55" s="143"/>
      <c r="AM55" s="143"/>
      <c r="AN55" s="143"/>
      <c r="AO55" s="143"/>
      <c r="AP55" s="143"/>
      <c r="AQ55" s="143">
        <v>179</v>
      </c>
      <c r="AR55" s="143">
        <v>179</v>
      </c>
      <c r="AS55" s="143">
        <v>96</v>
      </c>
      <c r="AT55" s="143">
        <v>96</v>
      </c>
    </row>
    <row r="56" spans="1:46" ht="30" x14ac:dyDescent="0.25">
      <c r="A56" s="40">
        <f t="shared" si="8"/>
        <v>43</v>
      </c>
      <c r="B56" s="179" t="s">
        <v>238</v>
      </c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303">
        <f t="shared" ref="AA56:AA59" si="15">AE56+AI56+AM56+AQ56</f>
        <v>0</v>
      </c>
      <c r="AB56" s="303">
        <f t="shared" ref="AB56:AB59" si="16">AF56+AJ56+AN56+AR56</f>
        <v>0</v>
      </c>
      <c r="AC56" s="303">
        <f t="shared" ref="AC56:AC59" si="17">AG56+AK56+AO56+AS56</f>
        <v>0</v>
      </c>
      <c r="AD56" s="303">
        <f t="shared" ref="AD56:AD59" si="18">AH56+AL56+AP56+AT56</f>
        <v>0</v>
      </c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</row>
    <row r="57" spans="1:46" ht="30" x14ac:dyDescent="0.25">
      <c r="A57" s="40">
        <f t="shared" si="8"/>
        <v>44</v>
      </c>
      <c r="B57" s="179" t="s">
        <v>239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>
        <v>1</v>
      </c>
      <c r="P57" s="136">
        <v>1</v>
      </c>
      <c r="Q57" s="136">
        <v>1</v>
      </c>
      <c r="R57" s="136"/>
      <c r="S57" s="136"/>
      <c r="T57" s="136"/>
      <c r="U57" s="136"/>
      <c r="V57" s="136"/>
      <c r="W57" s="136"/>
      <c r="X57" s="136"/>
      <c r="Y57" s="136"/>
      <c r="Z57" s="136"/>
      <c r="AA57" s="303">
        <f t="shared" si="15"/>
        <v>0</v>
      </c>
      <c r="AB57" s="303">
        <f t="shared" si="16"/>
        <v>0</v>
      </c>
      <c r="AC57" s="303">
        <f t="shared" si="17"/>
        <v>3</v>
      </c>
      <c r="AD57" s="303">
        <f t="shared" si="18"/>
        <v>0</v>
      </c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>
        <v>3</v>
      </c>
      <c r="AP57" s="135"/>
      <c r="AQ57" s="135"/>
      <c r="AR57" s="135"/>
      <c r="AS57" s="135"/>
      <c r="AT57" s="135"/>
    </row>
    <row r="58" spans="1:46" ht="30" x14ac:dyDescent="0.25">
      <c r="A58" s="40">
        <f t="shared" si="8"/>
        <v>45</v>
      </c>
      <c r="B58" s="206" t="s">
        <v>240</v>
      </c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303">
        <f t="shared" si="15"/>
        <v>0</v>
      </c>
      <c r="AB58" s="303">
        <f t="shared" si="16"/>
        <v>0</v>
      </c>
      <c r="AC58" s="303">
        <f t="shared" si="17"/>
        <v>0</v>
      </c>
      <c r="AD58" s="303">
        <f t="shared" si="18"/>
        <v>0</v>
      </c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</row>
    <row r="59" spans="1:46" x14ac:dyDescent="0.25">
      <c r="A59" s="40">
        <f t="shared" si="8"/>
        <v>46</v>
      </c>
      <c r="B59" s="206" t="s">
        <v>241</v>
      </c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303">
        <f t="shared" si="15"/>
        <v>0</v>
      </c>
      <c r="AB59" s="303">
        <f t="shared" si="16"/>
        <v>0</v>
      </c>
      <c r="AC59" s="303">
        <f t="shared" si="17"/>
        <v>0</v>
      </c>
      <c r="AD59" s="303">
        <f t="shared" si="18"/>
        <v>0</v>
      </c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</row>
    <row r="60" spans="1:46" x14ac:dyDescent="0.25">
      <c r="A60" s="149"/>
      <c r="B60" s="148" t="s">
        <v>242</v>
      </c>
      <c r="C60" s="167">
        <f t="shared" ref="C60:AT60" si="19">SUM(C27:C59)</f>
        <v>2</v>
      </c>
      <c r="D60" s="167">
        <f t="shared" si="19"/>
        <v>2</v>
      </c>
      <c r="E60" s="167">
        <f t="shared" si="19"/>
        <v>0</v>
      </c>
      <c r="F60" s="167">
        <f t="shared" si="19"/>
        <v>0</v>
      </c>
      <c r="G60" s="167">
        <f t="shared" si="19"/>
        <v>0</v>
      </c>
      <c r="H60" s="167">
        <f t="shared" si="19"/>
        <v>0</v>
      </c>
      <c r="I60" s="167">
        <f t="shared" si="19"/>
        <v>7</v>
      </c>
      <c r="J60" s="167">
        <f t="shared" si="19"/>
        <v>8</v>
      </c>
      <c r="K60" s="167">
        <f t="shared" si="19"/>
        <v>0</v>
      </c>
      <c r="L60" s="167">
        <f t="shared" si="19"/>
        <v>1</v>
      </c>
      <c r="M60" s="167">
        <f t="shared" si="19"/>
        <v>3</v>
      </c>
      <c r="N60" s="167">
        <f t="shared" si="19"/>
        <v>4</v>
      </c>
      <c r="O60" s="167">
        <f t="shared" si="19"/>
        <v>22</v>
      </c>
      <c r="P60" s="167">
        <f t="shared" si="19"/>
        <v>21</v>
      </c>
      <c r="Q60" s="167">
        <f t="shared" si="19"/>
        <v>4</v>
      </c>
      <c r="R60" s="167">
        <f t="shared" si="19"/>
        <v>3</v>
      </c>
      <c r="S60" s="167">
        <f t="shared" si="19"/>
        <v>5</v>
      </c>
      <c r="T60" s="167">
        <f t="shared" si="19"/>
        <v>5</v>
      </c>
      <c r="U60" s="167">
        <f t="shared" si="19"/>
        <v>11</v>
      </c>
      <c r="V60" s="167">
        <f t="shared" si="19"/>
        <v>10</v>
      </c>
      <c r="W60" s="167">
        <f t="shared" si="19"/>
        <v>0</v>
      </c>
      <c r="X60" s="167">
        <f t="shared" si="19"/>
        <v>0</v>
      </c>
      <c r="Y60" s="167">
        <f t="shared" si="19"/>
        <v>2</v>
      </c>
      <c r="Z60" s="167">
        <f t="shared" si="19"/>
        <v>3</v>
      </c>
      <c r="AA60" s="167">
        <f t="shared" si="19"/>
        <v>57569</v>
      </c>
      <c r="AB60" s="167">
        <f t="shared" si="19"/>
        <v>55318</v>
      </c>
      <c r="AC60" s="167">
        <f t="shared" si="19"/>
        <v>65387</v>
      </c>
      <c r="AD60" s="167">
        <f t="shared" si="19"/>
        <v>61679</v>
      </c>
      <c r="AE60" s="167">
        <f t="shared" si="19"/>
        <v>526</v>
      </c>
      <c r="AF60" s="167">
        <f t="shared" si="19"/>
        <v>167</v>
      </c>
      <c r="AG60" s="167">
        <f t="shared" si="19"/>
        <v>899</v>
      </c>
      <c r="AH60" s="167">
        <f t="shared" si="19"/>
        <v>490</v>
      </c>
      <c r="AI60" s="167">
        <f t="shared" si="19"/>
        <v>9027</v>
      </c>
      <c r="AJ60" s="167">
        <f t="shared" si="19"/>
        <v>8469</v>
      </c>
      <c r="AK60" s="167">
        <f t="shared" si="19"/>
        <v>14974</v>
      </c>
      <c r="AL60" s="167">
        <f t="shared" si="19"/>
        <v>14061</v>
      </c>
      <c r="AM60" s="167">
        <f t="shared" si="19"/>
        <v>36840</v>
      </c>
      <c r="AN60" s="167">
        <f t="shared" si="19"/>
        <v>37639</v>
      </c>
      <c r="AO60" s="167">
        <f t="shared" si="19"/>
        <v>44007</v>
      </c>
      <c r="AP60" s="167">
        <f t="shared" si="19"/>
        <v>42270</v>
      </c>
      <c r="AQ60" s="167">
        <f t="shared" si="19"/>
        <v>9176</v>
      </c>
      <c r="AR60" s="167">
        <f t="shared" si="19"/>
        <v>9043</v>
      </c>
      <c r="AS60" s="167">
        <f t="shared" si="19"/>
        <v>5507</v>
      </c>
      <c r="AT60" s="167">
        <f t="shared" si="19"/>
        <v>4858</v>
      </c>
    </row>
    <row r="61" spans="1:46" x14ac:dyDescent="0.25">
      <c r="A61" s="152"/>
      <c r="B61" s="147" t="s">
        <v>243</v>
      </c>
      <c r="C61" s="168">
        <f t="shared" ref="C61:AT61" si="20">C60+C26</f>
        <v>9</v>
      </c>
      <c r="D61" s="168">
        <f t="shared" si="20"/>
        <v>9</v>
      </c>
      <c r="E61" s="168">
        <f t="shared" si="20"/>
        <v>0</v>
      </c>
      <c r="F61" s="168">
        <f t="shared" si="20"/>
        <v>0</v>
      </c>
      <c r="G61" s="168">
        <f t="shared" si="20"/>
        <v>2</v>
      </c>
      <c r="H61" s="168">
        <f t="shared" si="20"/>
        <v>2</v>
      </c>
      <c r="I61" s="168">
        <f t="shared" si="20"/>
        <v>27</v>
      </c>
      <c r="J61" s="168">
        <f t="shared" si="20"/>
        <v>28</v>
      </c>
      <c r="K61" s="168">
        <f t="shared" si="20"/>
        <v>2</v>
      </c>
      <c r="L61" s="168">
        <f t="shared" si="20"/>
        <v>2</v>
      </c>
      <c r="M61" s="168">
        <f t="shared" si="20"/>
        <v>7</v>
      </c>
      <c r="N61" s="168">
        <f t="shared" si="20"/>
        <v>7</v>
      </c>
      <c r="O61" s="168">
        <f t="shared" si="20"/>
        <v>66</v>
      </c>
      <c r="P61" s="168">
        <f t="shared" si="20"/>
        <v>70</v>
      </c>
      <c r="Q61" s="168">
        <f t="shared" si="20"/>
        <v>6</v>
      </c>
      <c r="R61" s="168">
        <f t="shared" si="20"/>
        <v>9</v>
      </c>
      <c r="S61" s="168">
        <f t="shared" si="20"/>
        <v>33</v>
      </c>
      <c r="T61" s="168">
        <f t="shared" si="20"/>
        <v>34</v>
      </c>
      <c r="U61" s="168">
        <f t="shared" si="20"/>
        <v>13</v>
      </c>
      <c r="V61" s="168">
        <f t="shared" si="20"/>
        <v>12</v>
      </c>
      <c r="W61" s="168">
        <f t="shared" si="20"/>
        <v>0</v>
      </c>
      <c r="X61" s="168">
        <f t="shared" si="20"/>
        <v>0</v>
      </c>
      <c r="Y61" s="168">
        <f t="shared" si="20"/>
        <v>3</v>
      </c>
      <c r="Z61" s="168">
        <f t="shared" si="20"/>
        <v>4</v>
      </c>
      <c r="AA61" s="168">
        <f t="shared" si="20"/>
        <v>407860</v>
      </c>
      <c r="AB61" s="168">
        <f t="shared" si="20"/>
        <v>394789</v>
      </c>
      <c r="AC61" s="168">
        <f t="shared" si="20"/>
        <v>429361</v>
      </c>
      <c r="AD61" s="168">
        <f t="shared" si="20"/>
        <v>413954</v>
      </c>
      <c r="AE61" s="168">
        <f t="shared" si="20"/>
        <v>6243</v>
      </c>
      <c r="AF61" s="168">
        <f t="shared" si="20"/>
        <v>4371</v>
      </c>
      <c r="AG61" s="168">
        <f t="shared" si="20"/>
        <v>6722</v>
      </c>
      <c r="AH61" s="168">
        <f t="shared" si="20"/>
        <v>4968</v>
      </c>
      <c r="AI61" s="168">
        <f t="shared" si="20"/>
        <v>112257</v>
      </c>
      <c r="AJ61" s="168">
        <f t="shared" si="20"/>
        <v>108390</v>
      </c>
      <c r="AK61" s="168">
        <f t="shared" si="20"/>
        <v>125455</v>
      </c>
      <c r="AL61" s="168">
        <f t="shared" si="20"/>
        <v>120575</v>
      </c>
      <c r="AM61" s="168">
        <f t="shared" si="20"/>
        <v>277076</v>
      </c>
      <c r="AN61" s="168">
        <f t="shared" si="20"/>
        <v>271883</v>
      </c>
      <c r="AO61" s="168">
        <f t="shared" si="20"/>
        <v>291428</v>
      </c>
      <c r="AP61" s="168">
        <f t="shared" si="20"/>
        <v>283304</v>
      </c>
      <c r="AQ61" s="168">
        <f t="shared" si="20"/>
        <v>10284</v>
      </c>
      <c r="AR61" s="168">
        <f t="shared" si="20"/>
        <v>10145</v>
      </c>
      <c r="AS61" s="168">
        <f t="shared" si="20"/>
        <v>5756</v>
      </c>
      <c r="AT61" s="168">
        <f t="shared" si="20"/>
        <v>5107</v>
      </c>
    </row>
    <row r="63" spans="1:46" x14ac:dyDescent="0.25">
      <c r="D63" s="35">
        <f>D61+J61+P61+V61</f>
        <v>119</v>
      </c>
    </row>
  </sheetData>
  <mergeCells count="87">
    <mergeCell ref="AC10:AC11"/>
    <mergeCell ref="AD10:AD11"/>
    <mergeCell ref="A6:A11"/>
    <mergeCell ref="B6:B11"/>
    <mergeCell ref="B3:AA3"/>
    <mergeCell ref="W10:W11"/>
    <mergeCell ref="X10:X11"/>
    <mergeCell ref="Y10:Y11"/>
    <mergeCell ref="Z10:Z11"/>
    <mergeCell ref="AA10:AA11"/>
    <mergeCell ref="AB10:AB11"/>
    <mergeCell ref="Q10:Q11"/>
    <mergeCell ref="R10:R11"/>
    <mergeCell ref="S10:S11"/>
    <mergeCell ref="T10:T11"/>
    <mergeCell ref="U10:U11"/>
    <mergeCell ref="V10:V11"/>
    <mergeCell ref="K10:K11"/>
    <mergeCell ref="L10:L11"/>
    <mergeCell ref="M10:M11"/>
    <mergeCell ref="N10:N11"/>
    <mergeCell ref="O10:O11"/>
    <mergeCell ref="P10:P11"/>
    <mergeCell ref="AA6:AT6"/>
    <mergeCell ref="AE7:AT7"/>
    <mergeCell ref="C10:C11"/>
    <mergeCell ref="D10:D11"/>
    <mergeCell ref="E10:E11"/>
    <mergeCell ref="F10:F11"/>
    <mergeCell ref="G10:G11"/>
    <mergeCell ref="H10:H11"/>
    <mergeCell ref="I10:I11"/>
    <mergeCell ref="J10:J11"/>
    <mergeCell ref="AP10:AP11"/>
    <mergeCell ref="AQ8:AT8"/>
    <mergeCell ref="AQ9:AR9"/>
    <mergeCell ref="AS9:AT9"/>
    <mergeCell ref="AQ10:AQ11"/>
    <mergeCell ref="AR10:AR11"/>
    <mergeCell ref="AS10:AS11"/>
    <mergeCell ref="AT10:AT11"/>
    <mergeCell ref="AI10:AI11"/>
    <mergeCell ref="AJ10:AJ11"/>
    <mergeCell ref="AK10:AK11"/>
    <mergeCell ref="AL10:AL11"/>
    <mergeCell ref="AM8:AP8"/>
    <mergeCell ref="AM9:AN9"/>
    <mergeCell ref="AO9:AP9"/>
    <mergeCell ref="AM10:AM11"/>
    <mergeCell ref="AN10:AN11"/>
    <mergeCell ref="AO10:AO11"/>
    <mergeCell ref="AE10:AE11"/>
    <mergeCell ref="AF10:AF11"/>
    <mergeCell ref="AG10:AG11"/>
    <mergeCell ref="AH10:AH11"/>
    <mergeCell ref="AE9:AF9"/>
    <mergeCell ref="W9:X9"/>
    <mergeCell ref="Y9:Z9"/>
    <mergeCell ref="U7:Z7"/>
    <mergeCell ref="AA7:AD8"/>
    <mergeCell ref="AE8:AH8"/>
    <mergeCell ref="AG9:AH9"/>
    <mergeCell ref="AA9:AB9"/>
    <mergeCell ref="AC9:AD9"/>
    <mergeCell ref="C7:H7"/>
    <mergeCell ref="I7:N7"/>
    <mergeCell ref="O7:T7"/>
    <mergeCell ref="Q8:T8"/>
    <mergeCell ref="E8:H8"/>
    <mergeCell ref="I8:J9"/>
    <mergeCell ref="E9:F9"/>
    <mergeCell ref="E2:F2"/>
    <mergeCell ref="C6:Z6"/>
    <mergeCell ref="AE3:AI3"/>
    <mergeCell ref="AI9:AJ9"/>
    <mergeCell ref="AK9:AL9"/>
    <mergeCell ref="S9:T9"/>
    <mergeCell ref="K9:L9"/>
    <mergeCell ref="M9:N9"/>
    <mergeCell ref="Q9:R9"/>
    <mergeCell ref="U8:V9"/>
    <mergeCell ref="W8:Z8"/>
    <mergeCell ref="K8:N8"/>
    <mergeCell ref="O8:P9"/>
    <mergeCell ref="AI8:AL8"/>
    <mergeCell ref="C8:D9"/>
    <mergeCell ref="G9:H9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информация о деятельности</vt:lpstr>
      <vt:lpstr>2 МТБ</vt:lpstr>
      <vt:lpstr>3 Охват стоматологической помощ</vt:lpstr>
      <vt:lpstr>4 терапия и детство ОМС (кол-в)</vt:lpstr>
      <vt:lpstr>5 Кач терапия и детство ОМС</vt:lpstr>
      <vt:lpstr>6 хирургия</vt:lpstr>
      <vt:lpstr>7 ортодонтия</vt:lpstr>
      <vt:lpstr>8 ортопедия платная</vt:lpstr>
      <vt:lpstr>9 рентгенология</vt:lpstr>
      <vt:lpstr>10 онкопатология</vt:lpstr>
      <vt:lpstr>11 кадровый состав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Рецлова</dc:creator>
  <cp:lastModifiedBy>Бикмухаметова А.А</cp:lastModifiedBy>
  <cp:lastPrinted>2024-03-13T04:55:18Z</cp:lastPrinted>
  <dcterms:created xsi:type="dcterms:W3CDTF">2012-04-25T11:57:56Z</dcterms:created>
  <dcterms:modified xsi:type="dcterms:W3CDTF">2024-03-13T04:55:20Z</dcterms:modified>
</cp:coreProperties>
</file>