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0" windowWidth="15480" windowHeight="10710" firstSheet="3" activeTab="9"/>
  </bookViews>
  <sheets>
    <sheet name="1 информация о деятельности" sheetId="20" r:id="rId1"/>
    <sheet name="2 МТБ" sheetId="2" r:id="rId2"/>
    <sheet name="3 Охват стоматологической помощ" sheetId="22" r:id="rId3"/>
    <sheet name="4 терапия и детство ОМС (кол-в)" sheetId="27" r:id="rId4"/>
    <sheet name="5 Кач терапия и детство ОМС" sheetId="28" r:id="rId5"/>
    <sheet name="6 хирургия" sheetId="16" r:id="rId6"/>
    <sheet name="7 ортодонтия" sheetId="19" r:id="rId7"/>
    <sheet name="8 ортопедия платная" sheetId="25" r:id="rId8"/>
    <sheet name="9 рентгенология" sheetId="23" r:id="rId9"/>
    <sheet name="10 онкопатология" sheetId="7" r:id="rId10"/>
  </sheets>
  <calcPr calcId="145621"/>
</workbook>
</file>

<file path=xl/calcChain.xml><?xml version="1.0" encoding="utf-8"?>
<calcChain xmlns="http://schemas.openxmlformats.org/spreadsheetml/2006/main">
  <c r="D58" i="7" l="1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AJ58" i="7"/>
  <c r="AK58" i="7"/>
  <c r="AL58" i="7"/>
  <c r="AM58" i="7"/>
  <c r="AN58" i="7"/>
  <c r="AO58" i="7"/>
  <c r="AP58" i="7"/>
  <c r="AQ58" i="7"/>
  <c r="AR58" i="7"/>
  <c r="AS58" i="7"/>
  <c r="AT58" i="7"/>
  <c r="AU58" i="7"/>
  <c r="AV58" i="7"/>
  <c r="AW58" i="7"/>
  <c r="AX58" i="7"/>
  <c r="AY58" i="7"/>
  <c r="AZ58" i="7"/>
  <c r="BA58" i="7"/>
  <c r="BB58" i="7"/>
  <c r="BC58" i="7"/>
  <c r="BD58" i="7"/>
  <c r="BE58" i="7"/>
  <c r="BF58" i="7"/>
  <c r="BG58" i="7"/>
  <c r="BH58" i="7"/>
  <c r="BI58" i="7"/>
  <c r="BJ58" i="7"/>
  <c r="BK58" i="7"/>
  <c r="BL58" i="7"/>
  <c r="BM58" i="7"/>
  <c r="BN58" i="7"/>
  <c r="BO58" i="7"/>
  <c r="BP58" i="7"/>
  <c r="BQ58" i="7"/>
  <c r="BR58" i="7"/>
  <c r="BS58" i="7"/>
  <c r="BT58" i="7"/>
  <c r="BU58" i="7"/>
  <c r="BV58" i="7"/>
  <c r="BW58" i="7"/>
  <c r="BX58" i="7"/>
  <c r="BY58" i="7"/>
  <c r="BZ58" i="7"/>
  <c r="CA58" i="7"/>
  <c r="CB58" i="7"/>
  <c r="CC58" i="7"/>
  <c r="CD58" i="7"/>
  <c r="CE58" i="7"/>
  <c r="CF58" i="7"/>
  <c r="CG58" i="7"/>
  <c r="CH58" i="7"/>
  <c r="CI58" i="7"/>
  <c r="CJ58" i="7"/>
  <c r="CK58" i="7"/>
  <c r="CL58" i="7"/>
  <c r="CM58" i="7"/>
  <c r="CN58" i="7"/>
  <c r="CO58" i="7"/>
  <c r="CP58" i="7"/>
  <c r="CQ58" i="7"/>
  <c r="CR58" i="7"/>
  <c r="CS58" i="7"/>
  <c r="CT58" i="7"/>
  <c r="CU58" i="7"/>
  <c r="CV58" i="7"/>
  <c r="CW58" i="7"/>
  <c r="CX58" i="7"/>
  <c r="CY58" i="7"/>
  <c r="CZ58" i="7"/>
  <c r="DA58" i="7"/>
  <c r="DB58" i="7"/>
  <c r="DC58" i="7"/>
  <c r="DD58" i="7"/>
  <c r="DE58" i="7"/>
  <c r="DF58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P23" i="7"/>
  <c r="BQ23" i="7"/>
  <c r="BR23" i="7"/>
  <c r="BS23" i="7"/>
  <c r="BT23" i="7"/>
  <c r="BU23" i="7"/>
  <c r="BV23" i="7"/>
  <c r="BW23" i="7"/>
  <c r="BX23" i="7"/>
  <c r="BY23" i="7"/>
  <c r="BZ23" i="7"/>
  <c r="CA23" i="7"/>
  <c r="CB23" i="7"/>
  <c r="CC23" i="7"/>
  <c r="CD23" i="7"/>
  <c r="CE23" i="7"/>
  <c r="CF23" i="7"/>
  <c r="CG23" i="7"/>
  <c r="CH23" i="7"/>
  <c r="CI23" i="7"/>
  <c r="CJ23" i="7"/>
  <c r="CK23" i="7"/>
  <c r="CL23" i="7"/>
  <c r="CM23" i="7"/>
  <c r="CN23" i="7"/>
  <c r="CO23" i="7"/>
  <c r="CP23" i="7"/>
  <c r="CQ23" i="7"/>
  <c r="CR23" i="7"/>
  <c r="CS23" i="7"/>
  <c r="CT23" i="7"/>
  <c r="CU23" i="7"/>
  <c r="CV23" i="7"/>
  <c r="CW23" i="7"/>
  <c r="CX23" i="7"/>
  <c r="CY23" i="7"/>
  <c r="CZ23" i="7"/>
  <c r="DA23" i="7"/>
  <c r="DB23" i="7"/>
  <c r="DC23" i="7"/>
  <c r="DD23" i="7"/>
  <c r="DE23" i="7"/>
  <c r="DF23" i="7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AK26" i="23"/>
  <c r="AL26" i="23"/>
  <c r="AM26" i="23"/>
  <c r="AN26" i="23"/>
  <c r="AO26" i="23"/>
  <c r="AP26" i="23"/>
  <c r="AQ26" i="23"/>
  <c r="AR26" i="23"/>
  <c r="AS26" i="23"/>
  <c r="AT26" i="23"/>
  <c r="D26" i="25"/>
  <c r="E26" i="25"/>
  <c r="F26" i="25"/>
  <c r="G26" i="25"/>
  <c r="H26" i="25"/>
  <c r="I26" i="25"/>
  <c r="J26" i="25"/>
  <c r="K26" i="25"/>
  <c r="L26" i="25"/>
  <c r="M26" i="25"/>
  <c r="N26" i="25"/>
  <c r="O26" i="25"/>
  <c r="P26" i="25"/>
  <c r="Q26" i="25"/>
  <c r="R26" i="25"/>
  <c r="S26" i="25"/>
  <c r="T26" i="25"/>
  <c r="U26" i="25"/>
  <c r="V26" i="25"/>
  <c r="W26" i="25"/>
  <c r="X26" i="25"/>
  <c r="Y26" i="25"/>
  <c r="Z26" i="25"/>
  <c r="AA26" i="25"/>
  <c r="AB26" i="25"/>
  <c r="AC26" i="25"/>
  <c r="AD26" i="25"/>
  <c r="AE26" i="25"/>
  <c r="AF26" i="25"/>
  <c r="AG26" i="25"/>
  <c r="AH26" i="25"/>
  <c r="AI26" i="25"/>
  <c r="AJ26" i="25"/>
  <c r="AK26" i="25"/>
  <c r="AL26" i="25"/>
  <c r="AM26" i="25"/>
  <c r="AN26" i="25"/>
  <c r="AO26" i="25"/>
  <c r="AP26" i="25"/>
  <c r="AQ26" i="25"/>
  <c r="AR26" i="25"/>
  <c r="AS26" i="25"/>
  <c r="AT26" i="25"/>
  <c r="AU26" i="25"/>
  <c r="AV26" i="25"/>
  <c r="AW26" i="25"/>
  <c r="AX26" i="25"/>
  <c r="T61" i="19"/>
  <c r="U61" i="19"/>
  <c r="V61" i="19"/>
  <c r="W61" i="19"/>
  <c r="X61" i="19"/>
  <c r="S61" i="19"/>
  <c r="Z26" i="19"/>
  <c r="AA26" i="19"/>
  <c r="AB26" i="19"/>
  <c r="AC26" i="19"/>
  <c r="AD26" i="19"/>
  <c r="AE26" i="19"/>
  <c r="AF26" i="19"/>
  <c r="Y26" i="19"/>
  <c r="T26" i="19"/>
  <c r="U26" i="19"/>
  <c r="V26" i="19"/>
  <c r="W26" i="19"/>
  <c r="X26" i="19"/>
  <c r="S26" i="19"/>
  <c r="D62" i="19"/>
  <c r="E62" i="19"/>
  <c r="F62" i="19"/>
  <c r="G62" i="19"/>
  <c r="H62" i="19"/>
  <c r="I62" i="19"/>
  <c r="J62" i="19"/>
  <c r="K62" i="19"/>
  <c r="L62" i="19"/>
  <c r="M62" i="19"/>
  <c r="N62" i="19"/>
  <c r="O62" i="19"/>
  <c r="P62" i="19"/>
  <c r="Q62" i="19"/>
  <c r="R62" i="19"/>
  <c r="D61" i="19"/>
  <c r="E61" i="19"/>
  <c r="F61" i="19"/>
  <c r="G61" i="19"/>
  <c r="H61" i="19"/>
  <c r="I61" i="19"/>
  <c r="J61" i="19"/>
  <c r="K61" i="19"/>
  <c r="L61" i="19"/>
  <c r="M61" i="19"/>
  <c r="N61" i="19"/>
  <c r="O61" i="19"/>
  <c r="P61" i="19"/>
  <c r="Q61" i="19"/>
  <c r="R61" i="19"/>
  <c r="Y61" i="19"/>
  <c r="Z61" i="19"/>
  <c r="AA61" i="19"/>
  <c r="AB61" i="19"/>
  <c r="AC61" i="19"/>
  <c r="AD61" i="19"/>
  <c r="AE61" i="19"/>
  <c r="AF61" i="19"/>
  <c r="P58" i="16"/>
  <c r="Q58" i="16"/>
  <c r="R58" i="16"/>
  <c r="O58" i="16"/>
  <c r="P25" i="16"/>
  <c r="Q25" i="16"/>
  <c r="R25" i="16"/>
  <c r="O25" i="16"/>
  <c r="D61" i="28"/>
  <c r="F61" i="28"/>
  <c r="G61" i="28"/>
  <c r="I61" i="28"/>
  <c r="J61" i="28"/>
  <c r="L61" i="28"/>
  <c r="M61" i="28"/>
  <c r="O61" i="28"/>
  <c r="P61" i="28"/>
  <c r="R61" i="28"/>
  <c r="S61" i="28"/>
  <c r="U61" i="28"/>
  <c r="V61" i="28"/>
  <c r="X61" i="28"/>
  <c r="Y61" i="28"/>
  <c r="Z61" i="28"/>
  <c r="AA61" i="28"/>
  <c r="AB61" i="28"/>
  <c r="AD61" i="28"/>
  <c r="AE61" i="28"/>
  <c r="AG61" i="28"/>
  <c r="AH61" i="28"/>
  <c r="AJ61" i="28"/>
  <c r="AK61" i="28"/>
  <c r="AL61" i="28"/>
  <c r="AS61" i="28"/>
  <c r="D60" i="28"/>
  <c r="E60" i="28"/>
  <c r="E61" i="28" s="1"/>
  <c r="F60" i="28"/>
  <c r="G60" i="28"/>
  <c r="H60" i="28"/>
  <c r="H61" i="28" s="1"/>
  <c r="I60" i="28"/>
  <c r="J60" i="28"/>
  <c r="K60" i="28"/>
  <c r="K61" i="28" s="1"/>
  <c r="L60" i="28"/>
  <c r="M60" i="28"/>
  <c r="N60" i="28"/>
  <c r="N61" i="28" s="1"/>
  <c r="O60" i="28"/>
  <c r="P60" i="28"/>
  <c r="Q60" i="28"/>
  <c r="Q61" i="28" s="1"/>
  <c r="R60" i="28"/>
  <c r="S60" i="28"/>
  <c r="T60" i="28"/>
  <c r="T61" i="28" s="1"/>
  <c r="U60" i="28"/>
  <c r="V60" i="28"/>
  <c r="W60" i="28"/>
  <c r="W61" i="28" s="1"/>
  <c r="X60" i="28"/>
  <c r="Y60" i="28"/>
  <c r="Z60" i="28"/>
  <c r="AA60" i="28"/>
  <c r="AB60" i="28"/>
  <c r="AC60" i="28"/>
  <c r="AC61" i="28" s="1"/>
  <c r="AD60" i="28"/>
  <c r="AE60" i="28"/>
  <c r="AF60" i="28"/>
  <c r="AF61" i="28" s="1"/>
  <c r="AG60" i="28"/>
  <c r="AH60" i="28"/>
  <c r="AI60" i="28"/>
  <c r="AI61" i="28" s="1"/>
  <c r="AJ60" i="28"/>
  <c r="AK60" i="28"/>
  <c r="AL60" i="28"/>
  <c r="C60" i="28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55" i="27"/>
  <c r="A56" i="27"/>
  <c r="A57" i="27"/>
  <c r="A43" i="27"/>
  <c r="AN24" i="22"/>
  <c r="AN25" i="22"/>
  <c r="AN26" i="22"/>
  <c r="AN27" i="22"/>
  <c r="AN28" i="22"/>
  <c r="AN29" i="22"/>
  <c r="AN30" i="22"/>
  <c r="AN31" i="22"/>
  <c r="AN32" i="22"/>
  <c r="AN33" i="22"/>
  <c r="AN34" i="22"/>
  <c r="AN35" i="22"/>
  <c r="AN36" i="22"/>
  <c r="AN37" i="22"/>
  <c r="AN38" i="22"/>
  <c r="AN39" i="22"/>
  <c r="AN40" i="22"/>
  <c r="AN42" i="22"/>
  <c r="AN43" i="22"/>
  <c r="AN44" i="22"/>
  <c r="AN47" i="22"/>
  <c r="AN48" i="22"/>
  <c r="AN49" i="22"/>
  <c r="AN50" i="22"/>
  <c r="AN51" i="22"/>
  <c r="AN52" i="22"/>
  <c r="AN53" i="22"/>
  <c r="AN54" i="22"/>
  <c r="AN56" i="22"/>
  <c r="AM24" i="22"/>
  <c r="AM25" i="22"/>
  <c r="AM26" i="22"/>
  <c r="AM27" i="22"/>
  <c r="AM28" i="22"/>
  <c r="AM29" i="22"/>
  <c r="AM30" i="22"/>
  <c r="AM31" i="22"/>
  <c r="AM32" i="22"/>
  <c r="AM33" i="22"/>
  <c r="AM34" i="22"/>
  <c r="AM35" i="22"/>
  <c r="AM36" i="22"/>
  <c r="AM37" i="22"/>
  <c r="AM38" i="22"/>
  <c r="AM39" i="22"/>
  <c r="AM40" i="22"/>
  <c r="AM42" i="22"/>
  <c r="AM43" i="22"/>
  <c r="AM44" i="22"/>
  <c r="AM47" i="22"/>
  <c r="AM48" i="22"/>
  <c r="AM49" i="22"/>
  <c r="AM50" i="22"/>
  <c r="AM51" i="22"/>
  <c r="AM52" i="22"/>
  <c r="AM53" i="22"/>
  <c r="AM54" i="22"/>
  <c r="AM56" i="22"/>
  <c r="AL24" i="22"/>
  <c r="AL25" i="22"/>
  <c r="AL26" i="22"/>
  <c r="AL27" i="22"/>
  <c r="AL28" i="22"/>
  <c r="AL29" i="22"/>
  <c r="AL30" i="22"/>
  <c r="AL31" i="22"/>
  <c r="AL32" i="22"/>
  <c r="AL33" i="22"/>
  <c r="AL34" i="22"/>
  <c r="AL35" i="22"/>
  <c r="AL36" i="22"/>
  <c r="AL37" i="22"/>
  <c r="AL38" i="22"/>
  <c r="AL40" i="22"/>
  <c r="AL43" i="22"/>
  <c r="AL47" i="22"/>
  <c r="AL48" i="22"/>
  <c r="AL49" i="22"/>
  <c r="AL50" i="22"/>
  <c r="AL51" i="22"/>
  <c r="AL52" i="22"/>
  <c r="AL53" i="22"/>
  <c r="AL54" i="22"/>
  <c r="AL57" i="22"/>
  <c r="AK24" i="22"/>
  <c r="AK25" i="22"/>
  <c r="AK26" i="22"/>
  <c r="AK27" i="22"/>
  <c r="AK28" i="22"/>
  <c r="AK29" i="22"/>
  <c r="AK30" i="22"/>
  <c r="AK31" i="22"/>
  <c r="AK32" i="22"/>
  <c r="AK33" i="22"/>
  <c r="AK34" i="22"/>
  <c r="AK35" i="22"/>
  <c r="AK36" i="22"/>
  <c r="AK37" i="22"/>
  <c r="AK38" i="22"/>
  <c r="AK40" i="22"/>
  <c r="AK43" i="22"/>
  <c r="AK47" i="22"/>
  <c r="AK48" i="22"/>
  <c r="AK49" i="22"/>
  <c r="AK50" i="22"/>
  <c r="AK51" i="22"/>
  <c r="AK52" i="22"/>
  <c r="AK53" i="22"/>
  <c r="AK54" i="22"/>
  <c r="AK57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2" i="22"/>
  <c r="AJ43" i="22"/>
  <c r="AJ44" i="22"/>
  <c r="AJ47" i="22"/>
  <c r="AJ48" i="22"/>
  <c r="AJ49" i="22"/>
  <c r="AJ50" i="22"/>
  <c r="AJ51" i="22"/>
  <c r="AJ52" i="22"/>
  <c r="AJ53" i="22"/>
  <c r="AJ54" i="22"/>
  <c r="AJ56" i="22"/>
  <c r="AJ57" i="22"/>
  <c r="AI24" i="22"/>
  <c r="AI25" i="22"/>
  <c r="AI26" i="22"/>
  <c r="AI27" i="22"/>
  <c r="AI28" i="22"/>
  <c r="AI29" i="22"/>
  <c r="AI30" i="22"/>
  <c r="AI31" i="22"/>
  <c r="AI32" i="22"/>
  <c r="AI33" i="22"/>
  <c r="AI34" i="22"/>
  <c r="AI35" i="22"/>
  <c r="AI36" i="22"/>
  <c r="AI37" i="22"/>
  <c r="AI38" i="22"/>
  <c r="AI39" i="22"/>
  <c r="AI40" i="22"/>
  <c r="AI42" i="22"/>
  <c r="AI43" i="22"/>
  <c r="AI44" i="22"/>
  <c r="AI47" i="22"/>
  <c r="AI48" i="22"/>
  <c r="AI49" i="22"/>
  <c r="AI50" i="22"/>
  <c r="AI51" i="22"/>
  <c r="AI52" i="22"/>
  <c r="AI53" i="22"/>
  <c r="AI54" i="22"/>
  <c r="AI56" i="22"/>
  <c r="AI57" i="22"/>
  <c r="AN10" i="22"/>
  <c r="AN11" i="22"/>
  <c r="AN12" i="22"/>
  <c r="AN13" i="22"/>
  <c r="AN15" i="22"/>
  <c r="AN16" i="22"/>
  <c r="AN17" i="22"/>
  <c r="AN18" i="22"/>
  <c r="AN19" i="22"/>
  <c r="AN20" i="22"/>
  <c r="AN21" i="22"/>
  <c r="AN22" i="22"/>
  <c r="AM10" i="22"/>
  <c r="AM11" i="22"/>
  <c r="AM12" i="22"/>
  <c r="AM13" i="22"/>
  <c r="AM15" i="22"/>
  <c r="AM16" i="22"/>
  <c r="AM17" i="22"/>
  <c r="AM18" i="22"/>
  <c r="AM19" i="22"/>
  <c r="AM20" i="22"/>
  <c r="AM21" i="22"/>
  <c r="AM22" i="22"/>
  <c r="AL10" i="22"/>
  <c r="AL11" i="22"/>
  <c r="AL13" i="22"/>
  <c r="AL14" i="22"/>
  <c r="AL15" i="22"/>
  <c r="AL16" i="22"/>
  <c r="AL17" i="22"/>
  <c r="AL18" i="22"/>
  <c r="AL19" i="22"/>
  <c r="AL20" i="22"/>
  <c r="AL21" i="22"/>
  <c r="AL22" i="22"/>
  <c r="AK11" i="22"/>
  <c r="AK13" i="22"/>
  <c r="AK14" i="22"/>
  <c r="AK15" i="22"/>
  <c r="AK16" i="22"/>
  <c r="AK17" i="22"/>
  <c r="AK18" i="22"/>
  <c r="AK19" i="22"/>
  <c r="AK20" i="22"/>
  <c r="AK21" i="22"/>
  <c r="AK22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10" i="22"/>
  <c r="AI11" i="22"/>
  <c r="AI12" i="22"/>
  <c r="AI13" i="22"/>
  <c r="AI14" i="22"/>
  <c r="AI15" i="22"/>
  <c r="AI16" i="22"/>
  <c r="AI17" i="22"/>
  <c r="AI18" i="22"/>
  <c r="AI19" i="22"/>
  <c r="AI20" i="22"/>
  <c r="AI21" i="22"/>
  <c r="AI22" i="22"/>
  <c r="AI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AM23" i="22" s="1"/>
  <c r="V23" i="22"/>
  <c r="AN23" i="22" s="1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AC60" i="20"/>
  <c r="AD60" i="20"/>
  <c r="AE60" i="20"/>
  <c r="AF60" i="20"/>
  <c r="AG60" i="20"/>
  <c r="AH60" i="20"/>
  <c r="AI60" i="20"/>
  <c r="AJ60" i="20"/>
  <c r="AL23" i="22" l="1"/>
  <c r="AK23" i="22"/>
  <c r="C10" i="22"/>
  <c r="AA13" i="25" l="1"/>
  <c r="AR13" i="25"/>
  <c r="AQ13" i="25"/>
  <c r="K13" i="25"/>
  <c r="C12" i="16" l="1"/>
  <c r="D12" i="16"/>
  <c r="Y11" i="27"/>
  <c r="AI11" i="27" l="1"/>
  <c r="E11" i="27" l="1"/>
  <c r="A45" i="23" l="1"/>
  <c r="A46" i="23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45" i="25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45" i="19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44" i="16"/>
  <c r="A45" i="16"/>
  <c r="A46" i="16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C25" i="28"/>
  <c r="C11" i="27"/>
  <c r="F11" i="27"/>
  <c r="D11" i="27" s="1"/>
  <c r="A44" i="28"/>
  <c r="A45" i="28"/>
  <c r="A46" i="28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42" i="22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43" i="2"/>
  <c r="A44" i="2"/>
  <c r="A45" i="2"/>
  <c r="A46" i="2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43" i="20"/>
  <c r="A44" i="20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T62" i="19" l="1"/>
  <c r="U62" i="19"/>
  <c r="V62" i="19"/>
  <c r="W62" i="19"/>
  <c r="X62" i="19"/>
  <c r="S62" i="19"/>
  <c r="C61" i="28" l="1"/>
  <c r="C58" i="7" l="1"/>
  <c r="D59" i="7"/>
  <c r="K59" i="7"/>
  <c r="C23" i="7"/>
  <c r="D61" i="23"/>
  <c r="E61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AK61" i="23"/>
  <c r="AL61" i="23"/>
  <c r="AM61" i="23"/>
  <c r="AN61" i="23"/>
  <c r="AO61" i="23"/>
  <c r="AP61" i="23"/>
  <c r="AQ61" i="23"/>
  <c r="AQ62" i="23" s="1"/>
  <c r="AR61" i="23"/>
  <c r="AS61" i="23"/>
  <c r="AT61" i="23"/>
  <c r="C61" i="23"/>
  <c r="C26" i="23"/>
  <c r="D61" i="25"/>
  <c r="E61" i="25"/>
  <c r="F61" i="25"/>
  <c r="G61" i="25"/>
  <c r="H61" i="25"/>
  <c r="I61" i="25"/>
  <c r="J61" i="25"/>
  <c r="M61" i="25"/>
  <c r="N61" i="25"/>
  <c r="O61" i="25"/>
  <c r="P61" i="25"/>
  <c r="Q61" i="25"/>
  <c r="R61" i="25"/>
  <c r="S61" i="25"/>
  <c r="T61" i="25"/>
  <c r="U61" i="25"/>
  <c r="V61" i="25"/>
  <c r="W61" i="25"/>
  <c r="X61" i="25"/>
  <c r="Y61" i="25"/>
  <c r="Z61" i="25"/>
  <c r="AC61" i="25"/>
  <c r="AD61" i="25"/>
  <c r="AE61" i="25"/>
  <c r="AF61" i="25"/>
  <c r="AG61" i="25"/>
  <c r="AH61" i="25"/>
  <c r="AI61" i="25"/>
  <c r="AJ61" i="25"/>
  <c r="AK61" i="25"/>
  <c r="AK62" i="25" s="1"/>
  <c r="AL61" i="25"/>
  <c r="AM61" i="25"/>
  <c r="AM62" i="25" s="1"/>
  <c r="AN61" i="25"/>
  <c r="AO61" i="25"/>
  <c r="AO62" i="25" s="1"/>
  <c r="AP61" i="25"/>
  <c r="AR61" i="25"/>
  <c r="AS61" i="25"/>
  <c r="AT61" i="25"/>
  <c r="AU61" i="25"/>
  <c r="AV61" i="25"/>
  <c r="AW61" i="25"/>
  <c r="AX61" i="25"/>
  <c r="C61" i="25"/>
  <c r="C26" i="25"/>
  <c r="C61" i="19"/>
  <c r="D26" i="19"/>
  <c r="E26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Y62" i="19"/>
  <c r="Z62" i="19"/>
  <c r="AA62" i="19"/>
  <c r="AB62" i="19"/>
  <c r="AC62" i="19"/>
  <c r="AD62" i="19"/>
  <c r="AE62" i="19"/>
  <c r="AF62" i="19"/>
  <c r="C26" i="19"/>
  <c r="C62" i="19" s="1"/>
  <c r="D58" i="16"/>
  <c r="E58" i="16"/>
  <c r="F58" i="16"/>
  <c r="G58" i="16"/>
  <c r="H58" i="16"/>
  <c r="I58" i="16"/>
  <c r="J58" i="16"/>
  <c r="K58" i="16"/>
  <c r="L58" i="16"/>
  <c r="M58" i="16"/>
  <c r="N58" i="16"/>
  <c r="N59" i="16" s="1"/>
  <c r="U58" i="16"/>
  <c r="V58" i="16"/>
  <c r="V59" i="16" s="1"/>
  <c r="W58" i="16"/>
  <c r="X58" i="16"/>
  <c r="Y58" i="16"/>
  <c r="Z58" i="16"/>
  <c r="Z59" i="16" s="1"/>
  <c r="AA58" i="16"/>
  <c r="AB58" i="16"/>
  <c r="AC58" i="16"/>
  <c r="AD58" i="16"/>
  <c r="AD59" i="16" s="1"/>
  <c r="AE58" i="16"/>
  <c r="AF58" i="16"/>
  <c r="AG58" i="16"/>
  <c r="AH58" i="16"/>
  <c r="AH59" i="16" s="1"/>
  <c r="AI58" i="16"/>
  <c r="AJ58" i="16"/>
  <c r="AK58" i="16"/>
  <c r="AL58" i="16"/>
  <c r="AL59" i="16" s="1"/>
  <c r="AM58" i="16"/>
  <c r="AN58" i="16"/>
  <c r="AO58" i="16"/>
  <c r="AP58" i="16"/>
  <c r="AP59" i="16" s="1"/>
  <c r="AQ58" i="16"/>
  <c r="AR58" i="16"/>
  <c r="AS58" i="16"/>
  <c r="AT58" i="16"/>
  <c r="AT59" i="16" s="1"/>
  <c r="AU58" i="16"/>
  <c r="AV58" i="16"/>
  <c r="AW58" i="16"/>
  <c r="AX58" i="16"/>
  <c r="AX59" i="16" s="1"/>
  <c r="C58" i="16"/>
  <c r="G25" i="16"/>
  <c r="H25" i="16"/>
  <c r="I25" i="16"/>
  <c r="J25" i="16"/>
  <c r="K25" i="16"/>
  <c r="L25" i="16"/>
  <c r="M25" i="16"/>
  <c r="N25" i="16"/>
  <c r="U25" i="16"/>
  <c r="V25" i="16"/>
  <c r="W25" i="16"/>
  <c r="X25" i="16"/>
  <c r="Y25" i="16"/>
  <c r="Z25" i="16"/>
  <c r="AA25" i="16"/>
  <c r="AB25" i="16"/>
  <c r="AC25" i="16"/>
  <c r="AD25" i="16"/>
  <c r="AE25" i="16"/>
  <c r="AF25" i="16"/>
  <c r="AG25" i="16"/>
  <c r="AH25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AI62" i="25" l="1"/>
  <c r="AG62" i="25"/>
  <c r="AE62" i="25"/>
  <c r="AC62" i="25"/>
  <c r="C62" i="23"/>
  <c r="R59" i="16"/>
  <c r="J59" i="16"/>
  <c r="DD59" i="7"/>
  <c r="CZ59" i="7"/>
  <c r="CV59" i="7"/>
  <c r="CR59" i="7"/>
  <c r="CN59" i="7"/>
  <c r="CJ59" i="7"/>
  <c r="CF59" i="7"/>
  <c r="CB59" i="7"/>
  <c r="BX59" i="7"/>
  <c r="BT59" i="7"/>
  <c r="BP59" i="7"/>
  <c r="BL59" i="7"/>
  <c r="BH59" i="7"/>
  <c r="BD59" i="7"/>
  <c r="AZ59" i="7"/>
  <c r="AV59" i="7"/>
  <c r="AR59" i="7"/>
  <c r="AN59" i="7"/>
  <c r="AJ59" i="7"/>
  <c r="AF59" i="7"/>
  <c r="AB59" i="7"/>
  <c r="X59" i="7"/>
  <c r="T59" i="7"/>
  <c r="P59" i="7"/>
  <c r="I59" i="7"/>
  <c r="C59" i="7"/>
  <c r="DC59" i="7"/>
  <c r="CY59" i="7"/>
  <c r="CU59" i="7"/>
  <c r="CQ59" i="7"/>
  <c r="CM59" i="7"/>
  <c r="CI59" i="7"/>
  <c r="CE59" i="7"/>
  <c r="CA59" i="7"/>
  <c r="BW59" i="7"/>
  <c r="BS59" i="7"/>
  <c r="BO59" i="7"/>
  <c r="BK59" i="7"/>
  <c r="BG59" i="7"/>
  <c r="BC59" i="7"/>
  <c r="AY59" i="7"/>
  <c r="AU59" i="7"/>
  <c r="AQ59" i="7"/>
  <c r="AM59" i="7"/>
  <c r="AI59" i="7"/>
  <c r="AE59" i="7"/>
  <c r="AA59" i="7"/>
  <c r="W59" i="7"/>
  <c r="S59" i="7"/>
  <c r="O59" i="7"/>
  <c r="G59" i="7"/>
  <c r="DB59" i="7"/>
  <c r="CT59" i="7"/>
  <c r="DE59" i="7"/>
  <c r="DA59" i="7"/>
  <c r="CW59" i="7"/>
  <c r="CS59" i="7"/>
  <c r="CO59" i="7"/>
  <c r="CK59" i="7"/>
  <c r="CG59" i="7"/>
  <c r="CC59" i="7"/>
  <c r="BY59" i="7"/>
  <c r="BU59" i="7"/>
  <c r="BQ59" i="7"/>
  <c r="BM59" i="7"/>
  <c r="BI59" i="7"/>
  <c r="BE59" i="7"/>
  <c r="BA59" i="7"/>
  <c r="AW59" i="7"/>
  <c r="AS59" i="7"/>
  <c r="AO59" i="7"/>
  <c r="AK59" i="7"/>
  <c r="AG59" i="7"/>
  <c r="AC59" i="7"/>
  <c r="Y59" i="7"/>
  <c r="U59" i="7"/>
  <c r="Q59" i="7"/>
  <c r="DF59" i="7"/>
  <c r="CX59" i="7"/>
  <c r="CP59" i="7"/>
  <c r="CL59" i="7"/>
  <c r="CH59" i="7"/>
  <c r="CD59" i="7"/>
  <c r="BZ59" i="7"/>
  <c r="BV59" i="7"/>
  <c r="BR59" i="7"/>
  <c r="BN59" i="7"/>
  <c r="BJ59" i="7"/>
  <c r="BF59" i="7"/>
  <c r="BB59" i="7"/>
  <c r="AX59" i="7"/>
  <c r="AT59" i="7"/>
  <c r="AP59" i="7"/>
  <c r="AL59" i="7"/>
  <c r="AH59" i="7"/>
  <c r="AD59" i="7"/>
  <c r="Z59" i="7"/>
  <c r="V59" i="7"/>
  <c r="R59" i="7"/>
  <c r="M59" i="7"/>
  <c r="W62" i="23"/>
  <c r="O62" i="23"/>
  <c r="AP62" i="23"/>
  <c r="AL62" i="23"/>
  <c r="AH62" i="23"/>
  <c r="Z62" i="23"/>
  <c r="V62" i="23"/>
  <c r="R62" i="23"/>
  <c r="N62" i="23"/>
  <c r="J62" i="23"/>
  <c r="F62" i="23"/>
  <c r="K62" i="23"/>
  <c r="AS62" i="23"/>
  <c r="AK62" i="23"/>
  <c r="AG62" i="23"/>
  <c r="Y62" i="23"/>
  <c r="U62" i="23"/>
  <c r="Q62" i="23"/>
  <c r="M62" i="23"/>
  <c r="I62" i="23"/>
  <c r="E62" i="23"/>
  <c r="AE62" i="23"/>
  <c r="S62" i="23"/>
  <c r="G62" i="23"/>
  <c r="AR62" i="23"/>
  <c r="AF62" i="23"/>
  <c r="X62" i="23"/>
  <c r="T62" i="23"/>
  <c r="P62" i="23"/>
  <c r="L62" i="23"/>
  <c r="H62" i="23"/>
  <c r="D62" i="23"/>
  <c r="AV62" i="25"/>
  <c r="Y62" i="25"/>
  <c r="U62" i="25"/>
  <c r="Q62" i="25"/>
  <c r="M62" i="25"/>
  <c r="G62" i="25"/>
  <c r="AU62" i="25"/>
  <c r="AP62" i="25"/>
  <c r="AL62" i="25"/>
  <c r="AH62" i="25"/>
  <c r="AD62" i="25"/>
  <c r="T62" i="25"/>
  <c r="P62" i="25"/>
  <c r="F62" i="25"/>
  <c r="AX62" i="25"/>
  <c r="AT62" i="25"/>
  <c r="AN62" i="25"/>
  <c r="AJ62" i="25"/>
  <c r="Z62" i="25"/>
  <c r="V62" i="25"/>
  <c r="R62" i="25"/>
  <c r="N62" i="25"/>
  <c r="H62" i="25"/>
  <c r="D62" i="25"/>
  <c r="C62" i="25"/>
  <c r="X62" i="25"/>
  <c r="J62" i="25"/>
  <c r="AW62" i="25"/>
  <c r="AS62" i="25"/>
  <c r="AF62" i="25"/>
  <c r="W62" i="25"/>
  <c r="S62" i="25"/>
  <c r="O62" i="25"/>
  <c r="I62" i="25"/>
  <c r="E62" i="25"/>
  <c r="AS59" i="16"/>
  <c r="AO59" i="16"/>
  <c r="AG59" i="16"/>
  <c r="Y59" i="16"/>
  <c r="U59" i="16"/>
  <c r="M59" i="16"/>
  <c r="AV59" i="16"/>
  <c r="AN59" i="16"/>
  <c r="AJ59" i="16"/>
  <c r="AF59" i="16"/>
  <c r="AB59" i="16"/>
  <c r="X59" i="16"/>
  <c r="P59" i="16"/>
  <c r="L59" i="16"/>
  <c r="H59" i="16"/>
  <c r="AU59" i="16"/>
  <c r="AQ59" i="16"/>
  <c r="AM59" i="16"/>
  <c r="AI59" i="16"/>
  <c r="AE59" i="16"/>
  <c r="AA59" i="16"/>
  <c r="W59" i="16"/>
  <c r="O59" i="16"/>
  <c r="K59" i="16"/>
  <c r="G59" i="16"/>
  <c r="AW59" i="16"/>
  <c r="AK59" i="16"/>
  <c r="AC59" i="16"/>
  <c r="Q59" i="16"/>
  <c r="I59" i="16"/>
  <c r="AR59" i="16"/>
  <c r="G59" i="27"/>
  <c r="H59" i="27"/>
  <c r="I59" i="27"/>
  <c r="J59" i="27"/>
  <c r="K59" i="27"/>
  <c r="L59" i="27"/>
  <c r="M59" i="27"/>
  <c r="N59" i="27"/>
  <c r="O59" i="27"/>
  <c r="P59" i="27"/>
  <c r="Q59" i="27"/>
  <c r="R59" i="27"/>
  <c r="T59" i="27"/>
  <c r="U59" i="27"/>
  <c r="V59" i="27"/>
  <c r="W59" i="27"/>
  <c r="X59" i="27"/>
  <c r="Y59" i="27"/>
  <c r="Z59" i="27"/>
  <c r="AA59" i="27"/>
  <c r="AB59" i="27"/>
  <c r="AC59" i="27"/>
  <c r="AD59" i="27"/>
  <c r="AE59" i="27"/>
  <c r="AF59" i="27"/>
  <c r="AG59" i="27"/>
  <c r="AH59" i="27"/>
  <c r="AH60" i="27" s="1"/>
  <c r="AK59" i="27"/>
  <c r="AL59" i="27"/>
  <c r="AM59" i="27"/>
  <c r="AN59" i="27"/>
  <c r="AO59" i="27"/>
  <c r="AP59" i="27"/>
  <c r="AQ59" i="27"/>
  <c r="AR59" i="27"/>
  <c r="AS59" i="27"/>
  <c r="AT59" i="27"/>
  <c r="AT60" i="27" s="1"/>
  <c r="AU59" i="27"/>
  <c r="AV59" i="27"/>
  <c r="AW59" i="27"/>
  <c r="AX59" i="27"/>
  <c r="C59" i="27"/>
  <c r="O24" i="27"/>
  <c r="P24" i="27"/>
  <c r="Q24" i="27"/>
  <c r="R24" i="27"/>
  <c r="S24" i="27"/>
  <c r="T24" i="27"/>
  <c r="U24" i="27"/>
  <c r="V24" i="27"/>
  <c r="W24" i="27"/>
  <c r="X24" i="27"/>
  <c r="AA24" i="27"/>
  <c r="AB24" i="27"/>
  <c r="AC24" i="27"/>
  <c r="AD24" i="27"/>
  <c r="AE24" i="27"/>
  <c r="AF24" i="27"/>
  <c r="AG24" i="27"/>
  <c r="AH24" i="27"/>
  <c r="AK24" i="27"/>
  <c r="AL24" i="27"/>
  <c r="AM24" i="27"/>
  <c r="AN24" i="27"/>
  <c r="AO24" i="27"/>
  <c r="AP24" i="27"/>
  <c r="AS24" i="27"/>
  <c r="AT24" i="27"/>
  <c r="AU24" i="27"/>
  <c r="AV24" i="27"/>
  <c r="AW24" i="27"/>
  <c r="AX24" i="27"/>
  <c r="D58" i="22"/>
  <c r="E58" i="22"/>
  <c r="F58" i="22"/>
  <c r="G58" i="22"/>
  <c r="H58" i="22"/>
  <c r="I58" i="22"/>
  <c r="J58" i="22"/>
  <c r="J59" i="22" s="1"/>
  <c r="K58" i="22"/>
  <c r="L58" i="22"/>
  <c r="M58" i="22"/>
  <c r="N58" i="22"/>
  <c r="O58" i="22"/>
  <c r="P58" i="22"/>
  <c r="Q58" i="22"/>
  <c r="R58" i="22"/>
  <c r="S58" i="22"/>
  <c r="S59" i="22" s="1"/>
  <c r="T58" i="22"/>
  <c r="U58" i="22"/>
  <c r="V58" i="22"/>
  <c r="W58" i="22"/>
  <c r="X58" i="22"/>
  <c r="Y58" i="22"/>
  <c r="Z58" i="22"/>
  <c r="Z59" i="22" s="1"/>
  <c r="AA58" i="22"/>
  <c r="AA59" i="22" s="1"/>
  <c r="AB58" i="22"/>
  <c r="AB59" i="22" s="1"/>
  <c r="AC58" i="22"/>
  <c r="AD58" i="22"/>
  <c r="AE58" i="22"/>
  <c r="AF58" i="22"/>
  <c r="AG58" i="22"/>
  <c r="AH58" i="22"/>
  <c r="AH59" i="22" s="1"/>
  <c r="C58" i="22"/>
  <c r="V59" i="22"/>
  <c r="C23" i="22"/>
  <c r="C59" i="22" s="1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C59" i="2"/>
  <c r="AF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C24" i="2"/>
  <c r="D59" i="20"/>
  <c r="E59" i="20"/>
  <c r="F59" i="20"/>
  <c r="G59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U59" i="20"/>
  <c r="V59" i="20"/>
  <c r="W59" i="20"/>
  <c r="X59" i="20"/>
  <c r="Y59" i="20"/>
  <c r="Z59" i="20"/>
  <c r="AA59" i="20"/>
  <c r="AB59" i="20"/>
  <c r="AC59" i="20"/>
  <c r="AD59" i="20"/>
  <c r="AE59" i="20"/>
  <c r="AF59" i="20"/>
  <c r="AG59" i="20"/>
  <c r="AH59" i="20"/>
  <c r="AI59" i="20"/>
  <c r="AJ59" i="20"/>
  <c r="C59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AH23" i="20"/>
  <c r="AI23" i="20"/>
  <c r="AJ23" i="20"/>
  <c r="C23" i="20"/>
  <c r="G59" i="22" l="1"/>
  <c r="H59" i="22"/>
  <c r="X60" i="27"/>
  <c r="V60" i="27"/>
  <c r="Q60" i="27"/>
  <c r="U60" i="27"/>
  <c r="P60" i="27"/>
  <c r="AU60" i="27"/>
  <c r="AX60" i="27"/>
  <c r="AV60" i="27"/>
  <c r="AN60" i="27"/>
  <c r="AD60" i="27"/>
  <c r="AF59" i="22"/>
  <c r="AG60" i="27"/>
  <c r="AW60" i="27"/>
  <c r="AS60" i="27"/>
  <c r="AO60" i="27"/>
  <c r="AK60" i="27"/>
  <c r="AE60" i="27"/>
  <c r="AA60" i="27"/>
  <c r="W60" i="27"/>
  <c r="R60" i="27"/>
  <c r="AM60" i="27"/>
  <c r="AC60" i="27"/>
  <c r="AP60" i="27"/>
  <c r="AL60" i="27"/>
  <c r="AF60" i="27"/>
  <c r="AB60" i="27"/>
  <c r="T60" i="27"/>
  <c r="O60" i="27"/>
  <c r="O59" i="22"/>
  <c r="AE59" i="22"/>
  <c r="F59" i="22"/>
  <c r="AG59" i="22"/>
  <c r="Y59" i="22"/>
  <c r="M59" i="22"/>
  <c r="I59" i="22"/>
  <c r="E59" i="22"/>
  <c r="P59" i="22"/>
  <c r="AN59" i="22" s="1"/>
  <c r="AM58" i="22"/>
  <c r="AI58" i="22"/>
  <c r="AL58" i="22"/>
  <c r="AK58" i="22"/>
  <c r="AN58" i="22"/>
  <c r="AJ58" i="22"/>
  <c r="U59" i="22"/>
  <c r="C60" i="2"/>
  <c r="C60" i="20"/>
  <c r="AM18" i="23"/>
  <c r="AI18" i="23"/>
  <c r="AC18" i="23"/>
  <c r="AC62" i="23" s="1"/>
  <c r="D17" i="16"/>
  <c r="C17" i="16"/>
  <c r="AR16" i="27"/>
  <c r="AQ16" i="27"/>
  <c r="AJ16" i="27"/>
  <c r="AI16" i="27"/>
  <c r="Z16" i="27"/>
  <c r="Y16" i="27"/>
  <c r="C16" i="27" s="1"/>
  <c r="F16" i="27"/>
  <c r="E16" i="27"/>
  <c r="X15" i="22"/>
  <c r="R15" i="22"/>
  <c r="L15" i="22"/>
  <c r="AK59" i="22" l="1"/>
  <c r="AA18" i="23"/>
  <c r="AA62" i="23" s="1"/>
  <c r="AI62" i="23"/>
  <c r="D16" i="27"/>
  <c r="AM59" i="22"/>
  <c r="A25" i="7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8" i="23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14" i="23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8" i="25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14" i="25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8" i="19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15" i="19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14" i="19"/>
  <c r="A27" i="16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7" i="28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13" i="28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6" i="27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8" i="27" s="1"/>
  <c r="A12" i="27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11" i="22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6" i="2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11" i="20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D25" i="27" l="1"/>
  <c r="D59" i="27" s="1"/>
  <c r="F36" i="27" l="1"/>
  <c r="E36" i="27"/>
  <c r="L16" i="25" l="1"/>
  <c r="K16" i="25"/>
  <c r="N21" i="7" l="1"/>
  <c r="N59" i="7" s="1"/>
  <c r="L21" i="7"/>
  <c r="L59" i="7" s="1"/>
  <c r="J21" i="7"/>
  <c r="J59" i="7" s="1"/>
  <c r="H21" i="7"/>
  <c r="H59" i="7" s="1"/>
  <c r="D23" i="16"/>
  <c r="Z22" i="27"/>
  <c r="F22" i="27"/>
  <c r="AD21" i="22"/>
  <c r="X21" i="22"/>
  <c r="R21" i="22"/>
  <c r="D22" i="27" l="1"/>
  <c r="F11" i="7"/>
  <c r="F59" i="7" s="1"/>
  <c r="E11" i="7"/>
  <c r="E59" i="7" s="1"/>
  <c r="AO14" i="23"/>
  <c r="AO62" i="23" s="1"/>
  <c r="AM14" i="23"/>
  <c r="AM62" i="23" s="1"/>
  <c r="AJ14" i="23"/>
  <c r="AJ62" i="23" s="1"/>
  <c r="AD14" i="23"/>
  <c r="AD62" i="23" s="1"/>
  <c r="F13" i="16"/>
  <c r="E13" i="16"/>
  <c r="AJ12" i="27"/>
  <c r="Z12" i="27"/>
  <c r="Y12" i="27"/>
  <c r="Y24" i="27" s="1"/>
  <c r="Y60" i="27" s="1"/>
  <c r="N12" i="27"/>
  <c r="N24" i="27" s="1"/>
  <c r="N60" i="27" s="1"/>
  <c r="M12" i="27"/>
  <c r="M24" i="27" s="1"/>
  <c r="M60" i="27" s="1"/>
  <c r="L12" i="27"/>
  <c r="L24" i="27" s="1"/>
  <c r="L60" i="27" s="1"/>
  <c r="K12" i="27"/>
  <c r="K24" i="27" s="1"/>
  <c r="K60" i="27" s="1"/>
  <c r="J12" i="27"/>
  <c r="J24" i="27" s="1"/>
  <c r="J60" i="27" s="1"/>
  <c r="I12" i="27"/>
  <c r="I24" i="27" s="1"/>
  <c r="I60" i="27" s="1"/>
  <c r="H12" i="27"/>
  <c r="H24" i="27" s="1"/>
  <c r="H60" i="27" s="1"/>
  <c r="G12" i="27"/>
  <c r="AD11" i="22"/>
  <c r="AD59" i="22" s="1"/>
  <c r="AC11" i="22"/>
  <c r="X11" i="22"/>
  <c r="X59" i="22" s="1"/>
  <c r="W11" i="22"/>
  <c r="T11" i="22"/>
  <c r="Q11" i="22"/>
  <c r="N11" i="22"/>
  <c r="N59" i="22" s="1"/>
  <c r="AL59" i="22" s="1"/>
  <c r="D11" i="22"/>
  <c r="D59" i="22" s="1"/>
  <c r="AN14" i="23" l="1"/>
  <c r="C13" i="16"/>
  <c r="E25" i="16"/>
  <c r="E59" i="16" s="1"/>
  <c r="D13" i="16"/>
  <c r="F25" i="16"/>
  <c r="F59" i="16" s="1"/>
  <c r="F12" i="27"/>
  <c r="D12" i="27" s="1"/>
  <c r="E12" i="27"/>
  <c r="G24" i="27"/>
  <c r="G60" i="27" s="1"/>
  <c r="T59" i="22"/>
  <c r="R11" i="22"/>
  <c r="AB14" i="23" l="1"/>
  <c r="AB62" i="23" s="1"/>
  <c r="AN62" i="23"/>
  <c r="C12" i="27"/>
  <c r="AT15" i="23"/>
  <c r="AT62" i="23" s="1"/>
  <c r="C14" i="16"/>
  <c r="AR13" i="27"/>
  <c r="AQ13" i="27"/>
  <c r="AJ13" i="27"/>
  <c r="AI13" i="27"/>
  <c r="Z13" i="27"/>
  <c r="F13" i="27"/>
  <c r="F24" i="27" s="1"/>
  <c r="E13" i="27"/>
  <c r="C13" i="27" s="1"/>
  <c r="C24" i="27" l="1"/>
  <c r="C60" i="27" s="1"/>
  <c r="D13" i="27"/>
  <c r="D24" i="27" s="1"/>
  <c r="D60" i="27" s="1"/>
  <c r="S56" i="27"/>
  <c r="S59" i="27" s="1"/>
  <c r="S60" i="27" s="1"/>
  <c r="AR22" i="25" l="1"/>
  <c r="AR62" i="25" s="1"/>
  <c r="AQ22" i="25"/>
  <c r="L22" i="25"/>
  <c r="K22" i="25"/>
  <c r="D21" i="16"/>
  <c r="D25" i="16" s="1"/>
  <c r="D59" i="16" s="1"/>
  <c r="C21" i="16"/>
  <c r="C25" i="16" s="1"/>
  <c r="C59" i="16" s="1"/>
  <c r="AR20" i="27"/>
  <c r="AR24" i="27" s="1"/>
  <c r="AR60" i="27" s="1"/>
  <c r="AQ20" i="27"/>
  <c r="AQ24" i="27" s="1"/>
  <c r="AQ60" i="27" s="1"/>
  <c r="AJ20" i="27"/>
  <c r="AJ24" i="27" s="1"/>
  <c r="AI20" i="27"/>
  <c r="AI24" i="27" s="1"/>
  <c r="Z20" i="27"/>
  <c r="Z24" i="27" s="1"/>
  <c r="Z60" i="27" s="1"/>
  <c r="E20" i="27"/>
  <c r="E24" i="27" s="1"/>
  <c r="AJ40" i="27" l="1"/>
  <c r="AI40" i="27"/>
  <c r="AQ28" i="25" l="1"/>
  <c r="AQ61" i="25" s="1"/>
  <c r="AQ62" i="25" s="1"/>
  <c r="AB28" i="25"/>
  <c r="AB61" i="25" s="1"/>
  <c r="AB62" i="25" s="1"/>
  <c r="AA28" i="25"/>
  <c r="AA61" i="25" s="1"/>
  <c r="AA62" i="25" s="1"/>
  <c r="L28" i="25"/>
  <c r="L61" i="25" s="1"/>
  <c r="L62" i="25" s="1"/>
  <c r="K28" i="25"/>
  <c r="K61" i="25" s="1"/>
  <c r="K62" i="25" s="1"/>
  <c r="AJ26" i="27"/>
  <c r="AJ59" i="27" s="1"/>
  <c r="AJ60" i="27" s="1"/>
  <c r="AI26" i="27"/>
  <c r="AI59" i="27" s="1"/>
  <c r="AI60" i="27" s="1"/>
  <c r="F26" i="27"/>
  <c r="F59" i="27" s="1"/>
  <c r="F60" i="27" s="1"/>
  <c r="E26" i="27"/>
  <c r="E59" i="27" s="1"/>
  <c r="E60" i="27" s="1"/>
  <c r="AK10" i="22" l="1"/>
  <c r="AC10" i="22"/>
  <c r="AC59" i="22" s="1"/>
  <c r="W10" i="22"/>
  <c r="W59" i="22" s="1"/>
  <c r="R10" i="22"/>
  <c r="Q10" i="22"/>
  <c r="L10" i="22"/>
  <c r="L59" i="22" s="1"/>
  <c r="K10" i="22"/>
  <c r="K59" i="22" s="1"/>
  <c r="Q59" i="22" l="1"/>
  <c r="AI59" i="22" s="1"/>
  <c r="R59" i="22"/>
  <c r="AJ59" i="22" s="1"/>
  <c r="AI10" i="22"/>
  <c r="B12" i="19"/>
  <c r="C12" i="19" s="1"/>
  <c r="D12" i="19" s="1"/>
  <c r="E12" i="19" s="1"/>
  <c r="F12" i="19" s="1"/>
  <c r="G12" i="19" s="1"/>
  <c r="H12" i="19" s="1"/>
  <c r="I12" i="19" s="1"/>
  <c r="J12" i="19" s="1"/>
  <c r="K12" i="19" s="1"/>
  <c r="L12" i="19" s="1"/>
  <c r="M12" i="19" s="1"/>
  <c r="N12" i="19" s="1"/>
  <c r="O12" i="19" s="1"/>
  <c r="P12" i="19" s="1"/>
  <c r="Q12" i="19" s="1"/>
  <c r="R12" i="19" s="1"/>
  <c r="S12" i="19" s="1"/>
  <c r="T12" i="19" s="1"/>
  <c r="U12" i="19" s="1"/>
  <c r="V12" i="19" s="1"/>
  <c r="W12" i="19" s="1"/>
  <c r="X12" i="19" s="1"/>
  <c r="Y12" i="19" s="1"/>
  <c r="Z12" i="19" s="1"/>
  <c r="AA12" i="19" s="1"/>
  <c r="AB12" i="19" s="1"/>
  <c r="AC12" i="19" s="1"/>
  <c r="AD12" i="19" s="1"/>
  <c r="AE12" i="19" s="1"/>
  <c r="AF12" i="19" s="1"/>
  <c r="B10" i="27" l="1"/>
  <c r="C10" i="27" s="1"/>
  <c r="D10" i="27" s="1"/>
  <c r="E10" i="27" s="1"/>
  <c r="F10" i="27" s="1"/>
  <c r="G10" i="27" s="1"/>
  <c r="H10" i="27" s="1"/>
  <c r="I10" i="27" s="1"/>
  <c r="J10" i="27" s="1"/>
  <c r="K10" i="27" s="1"/>
  <c r="L10" i="27" s="1"/>
  <c r="M10" i="27" s="1"/>
  <c r="N10" i="27" s="1"/>
  <c r="O10" i="27" s="1"/>
  <c r="P10" i="27" s="1"/>
  <c r="Q10" i="27" s="1"/>
  <c r="R10" i="27" s="1"/>
  <c r="S10" i="27" s="1"/>
  <c r="T10" i="27" s="1"/>
  <c r="U10" i="27" s="1"/>
  <c r="V10" i="27" s="1"/>
  <c r="W10" i="27" s="1"/>
  <c r="X10" i="27" s="1"/>
  <c r="Y10" i="27" s="1"/>
  <c r="Z10" i="27" s="1"/>
  <c r="AA10" i="27" s="1"/>
  <c r="AB10" i="27" s="1"/>
  <c r="AC10" i="27" s="1"/>
  <c r="AD10" i="27" s="1"/>
  <c r="AE10" i="27" s="1"/>
  <c r="AF10" i="27" s="1"/>
  <c r="AG10" i="27" s="1"/>
  <c r="AH10" i="27" s="1"/>
  <c r="AI10" i="27" s="1"/>
  <c r="AJ10" i="27" s="1"/>
  <c r="AK10" i="27" s="1"/>
  <c r="AL10" i="27" s="1"/>
  <c r="AM10" i="27" s="1"/>
  <c r="AN10" i="27" s="1"/>
  <c r="AO10" i="27" s="1"/>
  <c r="AP10" i="27" s="1"/>
  <c r="AQ10" i="27" s="1"/>
  <c r="AR10" i="27" s="1"/>
  <c r="AS10" i="27" s="1"/>
  <c r="AT10" i="27" s="1"/>
  <c r="AU10" i="27" s="1"/>
  <c r="AV10" i="27" s="1"/>
  <c r="AW10" i="27" s="1"/>
  <c r="AX10" i="27" s="1"/>
  <c r="B12" i="25" l="1"/>
  <c r="C12" i="25" s="1"/>
  <c r="D12" i="25" s="1"/>
  <c r="E12" i="25" s="1"/>
  <c r="F12" i="25" s="1"/>
  <c r="G12" i="25" s="1"/>
  <c r="H12" i="25" s="1"/>
  <c r="I12" i="25" s="1"/>
  <c r="J12" i="25" s="1"/>
  <c r="K12" i="25" s="1"/>
  <c r="L12" i="25" s="1"/>
  <c r="M12" i="25" s="1"/>
  <c r="N12" i="25" s="1"/>
  <c r="O12" i="25" s="1"/>
  <c r="P12" i="25" s="1"/>
  <c r="Q12" i="25" s="1"/>
  <c r="R12" i="25" s="1"/>
  <c r="S12" i="25" s="1"/>
  <c r="T12" i="25" s="1"/>
  <c r="U12" i="25" s="1"/>
  <c r="V12" i="25" s="1"/>
  <c r="W12" i="25" s="1"/>
  <c r="X12" i="25" s="1"/>
  <c r="Y12" i="25" s="1"/>
  <c r="Z12" i="25" s="1"/>
  <c r="AA12" i="25" s="1"/>
  <c r="AB12" i="25" s="1"/>
  <c r="AC12" i="25" s="1"/>
  <c r="AD12" i="25" s="1"/>
  <c r="AE12" i="25" s="1"/>
  <c r="AF12" i="25" s="1"/>
  <c r="AG12" i="25" s="1"/>
  <c r="AH12" i="25" s="1"/>
  <c r="AI12" i="25" s="1"/>
  <c r="AJ12" i="25" s="1"/>
  <c r="AK12" i="25" s="1"/>
  <c r="AL12" i="25" s="1"/>
  <c r="AM12" i="25" s="1"/>
  <c r="AN12" i="25" s="1"/>
  <c r="AO12" i="25" s="1"/>
  <c r="AP12" i="25" s="1"/>
  <c r="AQ12" i="25" s="1"/>
  <c r="AR12" i="25" s="1"/>
  <c r="AS12" i="25" s="1"/>
  <c r="AT12" i="25" s="1"/>
  <c r="AU12" i="25" s="1"/>
  <c r="AV12" i="25" s="1"/>
  <c r="AW12" i="25" s="1"/>
  <c r="AX12" i="25" s="1"/>
  <c r="B11" i="28"/>
  <c r="C11" i="28" s="1"/>
  <c r="D11" i="28" s="1"/>
  <c r="E11" i="28" s="1"/>
  <c r="F11" i="28" s="1"/>
  <c r="G11" i="28" s="1"/>
  <c r="H11" i="28" s="1"/>
  <c r="I11" i="28" s="1"/>
  <c r="J11" i="28" s="1"/>
  <c r="K11" i="28" s="1"/>
  <c r="L11" i="28" s="1"/>
  <c r="M11" i="28" s="1"/>
  <c r="N11" i="28" s="1"/>
  <c r="O11" i="28" s="1"/>
  <c r="P11" i="28" s="1"/>
  <c r="Q11" i="28" s="1"/>
  <c r="R11" i="28" s="1"/>
  <c r="S11" i="28" s="1"/>
  <c r="T11" i="28" s="1"/>
  <c r="U11" i="28" s="1"/>
  <c r="V11" i="28" s="1"/>
  <c r="W11" i="28" s="1"/>
  <c r="X11" i="28" s="1"/>
  <c r="Y11" i="28" s="1"/>
  <c r="Z11" i="28" s="1"/>
  <c r="AA11" i="28" s="1"/>
  <c r="AB11" i="28" s="1"/>
  <c r="AC11" i="28" s="1"/>
  <c r="AD11" i="28" s="1"/>
  <c r="AE11" i="28" s="1"/>
  <c r="AF11" i="28" s="1"/>
  <c r="AG11" i="28" s="1"/>
  <c r="AH11" i="28" s="1"/>
  <c r="AI11" i="28" s="1"/>
  <c r="AJ11" i="28" s="1"/>
  <c r="AK11" i="28" s="1"/>
  <c r="AL11" i="28" s="1"/>
  <c r="AM11" i="28" s="1"/>
  <c r="AN11" i="28" s="1"/>
  <c r="AO11" i="28" s="1"/>
  <c r="AP11" i="28" s="1"/>
  <c r="AQ11" i="28" s="1"/>
  <c r="AR11" i="28" s="1"/>
  <c r="AS11" i="28" s="1"/>
  <c r="B12" i="23" l="1"/>
  <c r="C12" i="23" s="1"/>
  <c r="D12" i="23" s="1"/>
  <c r="E12" i="23" s="1"/>
  <c r="F12" i="23" s="1"/>
  <c r="G12" i="23" s="1"/>
  <c r="H12" i="23" s="1"/>
  <c r="I12" i="23" s="1"/>
  <c r="J12" i="23" s="1"/>
  <c r="K12" i="23" s="1"/>
  <c r="L12" i="23" s="1"/>
  <c r="M12" i="23" s="1"/>
  <c r="N12" i="23" s="1"/>
  <c r="O12" i="23" s="1"/>
  <c r="P12" i="23" s="1"/>
  <c r="Q12" i="23" s="1"/>
  <c r="R12" i="23" s="1"/>
  <c r="S12" i="23" s="1"/>
  <c r="T12" i="23" s="1"/>
  <c r="U12" i="23" s="1"/>
  <c r="V12" i="23" s="1"/>
  <c r="W12" i="23" s="1"/>
  <c r="X12" i="23" s="1"/>
  <c r="Y12" i="23" s="1"/>
  <c r="Z12" i="23" s="1"/>
  <c r="AA12" i="23" s="1"/>
  <c r="AB12" i="23" s="1"/>
  <c r="AC12" i="23" s="1"/>
  <c r="AD12" i="23" s="1"/>
  <c r="AE12" i="23" s="1"/>
  <c r="AF12" i="23" s="1"/>
  <c r="AG12" i="23" s="1"/>
  <c r="AH12" i="23" s="1"/>
  <c r="AI12" i="23" s="1"/>
  <c r="AJ12" i="23" s="1"/>
  <c r="AK12" i="23" s="1"/>
  <c r="AL12" i="23" s="1"/>
  <c r="AM12" i="23" s="1"/>
  <c r="AN12" i="23" s="1"/>
  <c r="AO12" i="23" s="1"/>
  <c r="AP12" i="23" s="1"/>
  <c r="AQ12" i="23" s="1"/>
  <c r="AR12" i="23" s="1"/>
  <c r="AS12" i="23" s="1"/>
  <c r="AT12" i="23" s="1"/>
  <c r="B10" i="2"/>
  <c r="C10" i="2" s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B9" i="22" l="1"/>
  <c r="C9" i="22" s="1"/>
  <c r="D9" i="22" s="1"/>
  <c r="E9" i="22" s="1"/>
  <c r="F9" i="22" s="1"/>
  <c r="G9" i="22" s="1"/>
  <c r="H9" i="22" s="1"/>
  <c r="I9" i="22" s="1"/>
  <c r="J9" i="22" s="1"/>
  <c r="K9" i="22" s="1"/>
  <c r="L9" i="22" s="1"/>
  <c r="M9" i="22" s="1"/>
  <c r="N9" i="22" s="1"/>
  <c r="O9" i="22" s="1"/>
  <c r="P9" i="22" s="1"/>
  <c r="Q9" i="22" s="1"/>
  <c r="R9" i="22" s="1"/>
  <c r="S9" i="22" s="1"/>
  <c r="T9" i="22" s="1"/>
  <c r="U9" i="22" s="1"/>
  <c r="V9" i="22" s="1"/>
  <c r="W9" i="22" s="1"/>
  <c r="X9" i="22" s="1"/>
  <c r="Y9" i="22" s="1"/>
  <c r="Z9" i="22" s="1"/>
  <c r="AA9" i="22" s="1"/>
  <c r="AB9" i="22" s="1"/>
  <c r="AC9" i="22" s="1"/>
  <c r="AD9" i="22" s="1"/>
  <c r="AE9" i="22" s="1"/>
  <c r="AF9" i="22" s="1"/>
  <c r="AG9" i="22" s="1"/>
  <c r="AH9" i="22" s="1"/>
  <c r="AI9" i="22" s="1"/>
  <c r="AJ9" i="22" s="1"/>
  <c r="AK9" i="22" s="1"/>
  <c r="AL9" i="22" s="1"/>
  <c r="AM9" i="22" s="1"/>
  <c r="AN9" i="22" s="1"/>
  <c r="B11" i="16"/>
  <c r="C11" i="16" s="1"/>
  <c r="D11" i="16" s="1"/>
  <c r="E11" i="16" s="1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R11" i="16" s="1"/>
  <c r="S11" i="16" s="1"/>
  <c r="T11" i="16" s="1"/>
  <c r="U11" i="16" s="1"/>
  <c r="V11" i="16" s="1"/>
  <c r="W11" i="16" s="1"/>
  <c r="X11" i="16" s="1"/>
  <c r="Y11" i="16" s="1"/>
  <c r="Z11" i="16" s="1"/>
  <c r="AA11" i="16" s="1"/>
  <c r="AB11" i="16" s="1"/>
  <c r="AC11" i="16" s="1"/>
  <c r="AD11" i="16" s="1"/>
  <c r="AE11" i="16" s="1"/>
  <c r="AF11" i="16" s="1"/>
  <c r="AG11" i="16" s="1"/>
  <c r="AH11" i="16" s="1"/>
  <c r="AI11" i="16" s="1"/>
  <c r="AJ11" i="16" s="1"/>
  <c r="AK11" i="16" s="1"/>
  <c r="AL11" i="16" s="1"/>
  <c r="AM11" i="16" s="1"/>
  <c r="AN11" i="16" s="1"/>
  <c r="AO11" i="16" s="1"/>
  <c r="AP11" i="16" s="1"/>
  <c r="AQ11" i="16" s="1"/>
  <c r="AR11" i="16" s="1"/>
  <c r="AS11" i="16" s="1"/>
  <c r="AT11" i="16" s="1"/>
  <c r="AU11" i="16" s="1"/>
  <c r="AV11" i="16" s="1"/>
  <c r="AW11" i="16" s="1"/>
  <c r="AX11" i="16" s="1"/>
  <c r="B9" i="20"/>
  <c r="C9" i="20" s="1"/>
  <c r="D9" i="20" s="1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V9" i="20" s="1"/>
  <c r="W9" i="20" s="1"/>
  <c r="X9" i="20" s="1"/>
  <c r="Y9" i="20" s="1"/>
  <c r="Z9" i="20" s="1"/>
  <c r="AA9" i="20" s="1"/>
  <c r="AB9" i="20" s="1"/>
  <c r="AC9" i="20" s="1"/>
  <c r="AD9" i="20" s="1"/>
  <c r="AE9" i="20" s="1"/>
  <c r="AF9" i="20" s="1"/>
  <c r="AG9" i="20" s="1"/>
  <c r="AH9" i="20" s="1"/>
  <c r="AI9" i="20" s="1"/>
  <c r="AJ9" i="20" s="1"/>
</calcChain>
</file>

<file path=xl/sharedStrings.xml><?xml version="1.0" encoding="utf-8"?>
<sst xmlns="http://schemas.openxmlformats.org/spreadsheetml/2006/main" count="1223" uniqueCount="411">
  <si>
    <t>свыше 10 лет</t>
  </si>
  <si>
    <t>всего</t>
  </si>
  <si>
    <t>Стоматологическая поликлиника</t>
  </si>
  <si>
    <t>ортодонтия</t>
  </si>
  <si>
    <t>Посещений в смену</t>
  </si>
  <si>
    <t>Посещений на 1 санацию</t>
  </si>
  <si>
    <t>Санаций в смену</t>
  </si>
  <si>
    <t>Пломб в смену</t>
  </si>
  <si>
    <t>Пломб на 1 санацию</t>
  </si>
  <si>
    <t>Соотношение неосложненого кариеса к осложненному</t>
  </si>
  <si>
    <t>Количество установленых имплантатов</t>
  </si>
  <si>
    <t>Всего</t>
  </si>
  <si>
    <t>Дети 0 - 14 лет</t>
  </si>
  <si>
    <t>Взрослые старше 18 лет</t>
  </si>
  <si>
    <t>Диагностическая работа</t>
  </si>
  <si>
    <t>компьютерных томографий</t>
  </si>
  <si>
    <t>Индекс отсева</t>
  </si>
  <si>
    <t>Таблица 1</t>
  </si>
  <si>
    <t>стоматологические кабинеты (количество)</t>
  </si>
  <si>
    <t>ДДУ</t>
  </si>
  <si>
    <t>ВУЗ</t>
  </si>
  <si>
    <t>школы</t>
  </si>
  <si>
    <t>Сеть стоматологических учреждений и осуществляемые виды медицинской помощи</t>
  </si>
  <si>
    <t xml:space="preserve">терапевтическая </t>
  </si>
  <si>
    <t xml:space="preserve">хирургическая </t>
  </si>
  <si>
    <t xml:space="preserve">ортопедическая </t>
  </si>
  <si>
    <t>профилактическая</t>
  </si>
  <si>
    <t>Таблица 2</t>
  </si>
  <si>
    <t>№ п/п</t>
  </si>
  <si>
    <t>количество (всего)</t>
  </si>
  <si>
    <t>Таблица 8</t>
  </si>
  <si>
    <t>20-24</t>
  </si>
  <si>
    <t>25-29</t>
  </si>
  <si>
    <t>30-34</t>
  </si>
  <si>
    <t>35-39</t>
  </si>
  <si>
    <t>50-54</t>
  </si>
  <si>
    <t>55-59</t>
  </si>
  <si>
    <t>15-17</t>
  </si>
  <si>
    <t>18-19</t>
  </si>
  <si>
    <t>Наименование МО</t>
  </si>
  <si>
    <t>Наименование  МО</t>
  </si>
  <si>
    <t>из них</t>
  </si>
  <si>
    <t>Наименование территории</t>
  </si>
  <si>
    <t>Проведен онкоскрининг</t>
  </si>
  <si>
    <t>до 14 лет</t>
  </si>
  <si>
    <t>40-44</t>
  </si>
  <si>
    <t>45-49</t>
  </si>
  <si>
    <t>60 и старще</t>
  </si>
  <si>
    <t xml:space="preserve">число лиц с подозрением на онкопатологию </t>
  </si>
  <si>
    <t>число лиц с подтвержденным диагнозом</t>
  </si>
  <si>
    <t>м</t>
  </si>
  <si>
    <t>ж</t>
  </si>
  <si>
    <t>Первичных всего</t>
  </si>
  <si>
    <t>стоматологические установки</t>
  </si>
  <si>
    <t>автоклавы</t>
  </si>
  <si>
    <t>ОПТГ</t>
  </si>
  <si>
    <t>Информация о количестве и сроке эксплуатации медицинского оборудования</t>
  </si>
  <si>
    <t>Операций в смену</t>
  </si>
  <si>
    <t>соотношение операций к  удаленным зубам</t>
  </si>
  <si>
    <t>Хирургическая     стоматология</t>
  </si>
  <si>
    <t>военкоматы</t>
  </si>
  <si>
    <t>стоматология общей практики</t>
  </si>
  <si>
    <t>из них по ОМС</t>
  </si>
  <si>
    <t>Количество аппаратов на 1 пациента, закончившего лечение (по ОМС)</t>
  </si>
  <si>
    <t xml:space="preserve">Всего </t>
  </si>
  <si>
    <t>Случаи детского протезирования</t>
  </si>
  <si>
    <t xml:space="preserve">съемные </t>
  </si>
  <si>
    <t>частичные</t>
  </si>
  <si>
    <t>полные</t>
  </si>
  <si>
    <t>коронки</t>
  </si>
  <si>
    <t>штампованно - паянных</t>
  </si>
  <si>
    <t>литых</t>
  </si>
  <si>
    <t>Изготовлено одиночных коронок</t>
  </si>
  <si>
    <t>Изготовлено культевых вкладок</t>
  </si>
  <si>
    <t>Изготовлено съемных протезов</t>
  </si>
  <si>
    <t>пластиночных</t>
  </si>
  <si>
    <t>частичных</t>
  </si>
  <si>
    <t>Ортодонтия</t>
  </si>
  <si>
    <t>пластмассовых</t>
  </si>
  <si>
    <t>бюгельных</t>
  </si>
  <si>
    <t xml:space="preserve">Первичных </t>
  </si>
  <si>
    <t xml:space="preserve">0 - 17 лет </t>
  </si>
  <si>
    <t>18 лет  и старше</t>
  </si>
  <si>
    <t>Ранее санированных</t>
  </si>
  <si>
    <t>Здоровых</t>
  </si>
  <si>
    <t>Таблица 7</t>
  </si>
  <si>
    <t xml:space="preserve">Информация об онкопатологии в стоматологии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</si>
  <si>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Сеть стоматологических учреждений (на основании лицензии на осуществление медицинской деятельности)</t>
  </si>
  <si>
    <t>Осуществляемы виды деятельности стоматологической помощи (на основании лицензии на осуществление медицинской деятельности)</t>
  </si>
  <si>
    <t>Таблица 3</t>
  </si>
  <si>
    <t>Таблица 5</t>
  </si>
  <si>
    <t>Операций синус-лифтинга</t>
  </si>
  <si>
    <t>женских консультации</t>
  </si>
  <si>
    <t>металлокерамических</t>
  </si>
  <si>
    <t>безметалловых</t>
  </si>
  <si>
    <t>полных</t>
  </si>
  <si>
    <t>аспирационные системы</t>
  </si>
  <si>
    <t>компрессоры</t>
  </si>
  <si>
    <t>Удалено зубов</t>
  </si>
  <si>
    <t>Всего исследований</t>
  </si>
  <si>
    <t>Санированных</t>
  </si>
  <si>
    <t>Стом отделения при многопрофиль-ных МО</t>
  </si>
  <si>
    <t>Стом кабинеты при многопрофи-льных МО</t>
  </si>
  <si>
    <t>на пром.              предприятиях</t>
  </si>
  <si>
    <t>из них детская поликлиника (как юр лицо)</t>
  </si>
  <si>
    <t>Посещений  в смену</t>
  </si>
  <si>
    <t>автоклавы для наконечников</t>
  </si>
  <si>
    <t>приобретено в отчетном году</t>
  </si>
  <si>
    <t>Дентальный КТ</t>
  </si>
  <si>
    <t>Рентгенодиагностическое оборудование</t>
  </si>
  <si>
    <t>Цифровых</t>
  </si>
  <si>
    <t>Пленочных</t>
  </si>
  <si>
    <t>Рентгенология в стоматологии</t>
  </si>
  <si>
    <t xml:space="preserve">детская </t>
  </si>
  <si>
    <t>Информация о  населении в муниципальном образовании</t>
  </si>
  <si>
    <t>Подростки             15 - 17 лет включительно</t>
  </si>
  <si>
    <t>Количественные показатели</t>
  </si>
  <si>
    <t>по поводу кариеса</t>
  </si>
  <si>
    <t>по поводу осложненного кариеса</t>
  </si>
  <si>
    <t>В системе ОМС</t>
  </si>
  <si>
    <t>Качественные показатели</t>
  </si>
  <si>
    <t>на детском приеме</t>
  </si>
  <si>
    <t>на взрослом приеме</t>
  </si>
  <si>
    <t>на смешанном приеме</t>
  </si>
  <si>
    <t>Информация о стоматологическом здоровье жителей Югры</t>
  </si>
  <si>
    <t>Всего вылечено зубов</t>
  </si>
  <si>
    <t>0-17 лет (КСГ 12,12.1, 12.2)</t>
  </si>
  <si>
    <t>18 и старше                    (КСГ 5+6)</t>
  </si>
  <si>
    <t xml:space="preserve">0-17 лет </t>
  </si>
  <si>
    <t xml:space="preserve">18 и старше                   </t>
  </si>
  <si>
    <t xml:space="preserve">18 и старше                  </t>
  </si>
  <si>
    <t>По бюджету</t>
  </si>
  <si>
    <t>Платно, в том числе по договорам с организациями и СМО</t>
  </si>
  <si>
    <t>в том числе постоянных  зубов у детей (0-17 лет)</t>
  </si>
  <si>
    <t>Всего                  (КСГ18, 18.1)</t>
  </si>
  <si>
    <t>Всего                      (КСГ 17, 18,18.1, 18.2)</t>
  </si>
  <si>
    <t>из них по ортодонтическим показаниям  (КСГ18, 18.1)</t>
  </si>
  <si>
    <t xml:space="preserve">Операций (КСГ 19, 19.1, 19.2, 20, 21) </t>
  </si>
  <si>
    <t>Шинирование (КСГ 24)</t>
  </si>
  <si>
    <t>Дентальная имплантация</t>
  </si>
  <si>
    <t>Количестенные показатели</t>
  </si>
  <si>
    <t xml:space="preserve">Всего                    </t>
  </si>
  <si>
    <t xml:space="preserve">Всего                </t>
  </si>
  <si>
    <t xml:space="preserve">Операций </t>
  </si>
  <si>
    <t xml:space="preserve">Шинирование </t>
  </si>
  <si>
    <t>Платный прием</t>
  </si>
  <si>
    <t>из них Брекет-система</t>
  </si>
  <si>
    <t>Дентальный аппарат (радиовизиограф )</t>
  </si>
  <si>
    <t>Дентальный аппарат (пленочныйф )</t>
  </si>
  <si>
    <t>Соотношение операций к  удаленным зубам</t>
  </si>
  <si>
    <t xml:space="preserve">из них по ортодонтическим показаниям  </t>
  </si>
  <si>
    <t>штампованных</t>
  </si>
  <si>
    <t>из диоксида циркония</t>
  </si>
  <si>
    <t>керамические, прессованные</t>
  </si>
  <si>
    <t>Всего вылечено зубов (по ф. 30,                             все источники)</t>
  </si>
  <si>
    <t>Пломб ХОМ/ СОМ вне КСГ</t>
  </si>
  <si>
    <t>СОМ</t>
  </si>
  <si>
    <t>ХОМ</t>
  </si>
  <si>
    <t>Пломб ХОМ/ СОМ на платном приеме</t>
  </si>
  <si>
    <t>детям (0-17)</t>
  </si>
  <si>
    <t>взрослым      (18 и старше)</t>
  </si>
  <si>
    <t>Таблица 4</t>
  </si>
  <si>
    <t>Таблица 6</t>
  </si>
  <si>
    <t xml:space="preserve">Количественные показатели лечения твердых тканей зубов взрослому и детскому населению </t>
  </si>
  <si>
    <t>2018 сумма граф 5+15+25</t>
  </si>
  <si>
    <t>2019 сумма граф 6+16+26</t>
  </si>
  <si>
    <t>Ортопедическая стоматология (за исключением льготного зубопротезирования)</t>
  </si>
  <si>
    <t>% санированных от первичных</t>
  </si>
  <si>
    <t>Приложение 9</t>
  </si>
  <si>
    <t>Таблица 10</t>
  </si>
  <si>
    <t>Доля санированных+ранее санированных+здоровых от первичных (%)</t>
  </si>
  <si>
    <t>Качественные показатели лечения твердых тканей зубов взрослому и детскому населению (в системе ОМС для бюдженых МО или по бюджету для казенных МО)</t>
  </si>
  <si>
    <t>Удалено зубов всего</t>
  </si>
  <si>
    <t>2018 (сумма граф 5+21+37)</t>
  </si>
  <si>
    <t>2019 (сумма граф 6+22+38)</t>
  </si>
  <si>
    <t>Количество лиц, получивших зубные протезы</t>
  </si>
  <si>
    <t>Число починок зубных протезов</t>
  </si>
  <si>
    <t>Количество изготовленных зубных протезов</t>
  </si>
  <si>
    <t>Количество имплантатов, взятых на ортопедичекское лечение (коронок, опорных зубов и пр)</t>
  </si>
  <si>
    <t>Изготовлено коронок в мостовидных протезах</t>
  </si>
  <si>
    <t>из них    0-17</t>
  </si>
  <si>
    <t>БУ ХМКСП</t>
  </si>
  <si>
    <t>БУ "Сургутская городская стоматологическая поликлиника № 1"</t>
  </si>
  <si>
    <t xml:space="preserve"> "Сургутская городская стоматологическая поликлиника № 2"</t>
  </si>
  <si>
    <t>БУ  "Нефтеюганская городская стоматологическая поликлиника"</t>
  </si>
  <si>
    <t>МБУ "ДСП" г. Нижневартовск"</t>
  </si>
  <si>
    <t>БУ "Нижневартовская городская стоматологическая поликлиника"</t>
  </si>
  <si>
    <t>БУ "Няганская городская стоматологическая поликлиника"</t>
  </si>
  <si>
    <t>АУ "Урайская городская стоматологическая поликлиника"</t>
  </si>
  <si>
    <t>АУ "Мегионская городская стоматологическая поликлиника"</t>
  </si>
  <si>
    <t>БУ ХМАО-Югры "Радужнинская городская стоматологическая поликлиника"</t>
  </si>
  <si>
    <t>БУ"Лангепасская  городская стоматологическая поликлиника"</t>
  </si>
  <si>
    <t>МАУЗ  "Пыть- Яхская городская стоматологическая поликлиника"</t>
  </si>
  <si>
    <t>АУ ХМАО-Югры "Кондинская районная стоматологическая поликлиника"</t>
  </si>
  <si>
    <t>ИТОГО ПО СТОМ. ПОЛИКЛИНИКАМ</t>
  </si>
  <si>
    <t>БУ "Когалымская городская больница"</t>
  </si>
  <si>
    <t>БУ "Югорская городская больница"</t>
  </si>
  <si>
    <t>БУ  "Нефтеюганская районная больница"</t>
  </si>
  <si>
    <t>БУ "Белоярская районная больница"</t>
  </si>
  <si>
    <t>МБУЗ "Октябрьская ЦРБ"</t>
  </si>
  <si>
    <t>БУ ХМАО " Лянторская городская больница</t>
  </si>
  <si>
    <t>БУ "Нижневартовская районная больница"</t>
  </si>
  <si>
    <t>АУ "Советская районная больница"</t>
  </si>
  <si>
    <t>БУ "Березовская ЦРБ"</t>
  </si>
  <si>
    <t>ХМРБ</t>
  </si>
  <si>
    <t>БУ ХМАО-Югры Кондинская районная больница</t>
  </si>
  <si>
    <t>БУ ХМАО-Югры санаторий "Юган"</t>
  </si>
  <si>
    <t>БУ "Урайская окружная больница медицинской реабилитации"</t>
  </si>
  <si>
    <t>БУ ОКБ г. Ханты-Мансийск</t>
  </si>
  <si>
    <t>БУ ХМАО- Югры "СОКБ" Сургут</t>
  </si>
  <si>
    <t>БУ "Няганская окружная больница"</t>
  </si>
  <si>
    <t>КУ "Центр СПИД" Ханты-Мансийск</t>
  </si>
  <si>
    <t>БУ ХМАО-Югры "Клинический врачебно-физкультурный диспансер"</t>
  </si>
  <si>
    <t>КУ ХМАО-ЮГРЫ "Березовский противотуберкулезный диспансер"</t>
  </si>
  <si>
    <t>БУ "Пыть-Яхская окружная клиническая больница"</t>
  </si>
  <si>
    <t>БУ ХМАО-Югры "Сургутская клиническая травматологическая больница"</t>
  </si>
  <si>
    <t>БУ "Федоровская городская больница"</t>
  </si>
  <si>
    <t>БУ "Поликлиника поселка Белый Яр"</t>
  </si>
  <si>
    <t>БУ "Нижнесортымская участковая больница"</t>
  </si>
  <si>
    <t>МБУ "Новоаганская районная больница"</t>
  </si>
  <si>
    <t>КУ "Угутская участковая больница"</t>
  </si>
  <si>
    <t>БУ ХМАО-Югры "Игримская районная больница"</t>
  </si>
  <si>
    <t>Центр ОВП п.Мулымья</t>
  </si>
  <si>
    <t>КУ ХМАО- Югры "Сургутский клинический противотуберкулезный диспансер"</t>
  </si>
  <si>
    <t>АУ ХМАО-Югры "Центр профессиональной патологии"</t>
  </si>
  <si>
    <t>КУ "Ханты-Мансийский клинический противотуберкулезный диспансер"</t>
  </si>
  <si>
    <t>КУ ХМАО-Югры "Детский противотуберкулезный санаторий им ЕМ Сагандуковой"</t>
  </si>
  <si>
    <t>БУ "Покачевская городская  поликлиника"</t>
  </si>
  <si>
    <t>1/89</t>
  </si>
  <si>
    <t>1/71</t>
  </si>
  <si>
    <t>56</t>
  </si>
  <si>
    <t>79</t>
  </si>
  <si>
    <t>66</t>
  </si>
  <si>
    <t>1/13</t>
  </si>
  <si>
    <t xml:space="preserve"> </t>
  </si>
  <si>
    <t>1/15</t>
  </si>
  <si>
    <t>1/23</t>
  </si>
  <si>
    <t>0/10</t>
  </si>
  <si>
    <t>0/4</t>
  </si>
  <si>
    <t>1/9,4</t>
  </si>
  <si>
    <t>1/9,1</t>
  </si>
  <si>
    <t xml:space="preserve"> низкодифференцированный плоскоклеточный ороговевающий рак нижней губы</t>
  </si>
  <si>
    <t xml:space="preserve"> рак дна полости рта</t>
  </si>
  <si>
    <t>1/28</t>
  </si>
  <si>
    <t>1/41,5</t>
  </si>
  <si>
    <t xml:space="preserve">БУ Пионерская районная больница </t>
  </si>
  <si>
    <t>БУ Пионерская районная больница</t>
  </si>
  <si>
    <t>1/14,7</t>
  </si>
  <si>
    <t xml:space="preserve"> С06.11</t>
  </si>
  <si>
    <t>С44</t>
  </si>
  <si>
    <t>С83.3</t>
  </si>
  <si>
    <t>1/131</t>
  </si>
  <si>
    <t>1/256</t>
  </si>
  <si>
    <t>БУ "Лангепасская городская больница"</t>
  </si>
  <si>
    <t>1/11,3</t>
  </si>
  <si>
    <t>ИТОГО ПО ОТДЕЛЕНИЯМ</t>
  </si>
  <si>
    <t xml:space="preserve">ИТОГО </t>
  </si>
  <si>
    <t>ИТОГО</t>
  </si>
  <si>
    <t>0.1</t>
  </si>
  <si>
    <t>1/20</t>
  </si>
  <si>
    <t>1/17</t>
  </si>
  <si>
    <t>1/20,24</t>
  </si>
  <si>
    <t>1/18,55</t>
  </si>
  <si>
    <t>1/11,2</t>
  </si>
  <si>
    <t>1!</t>
  </si>
  <si>
    <t>1:0.8</t>
  </si>
  <si>
    <t>1/5,5</t>
  </si>
  <si>
    <t>1/3,5</t>
  </si>
  <si>
    <t>С 02.9</t>
  </si>
  <si>
    <t xml:space="preserve"> Плоскоклеточная карцинома границы твердого и мягкого неба</t>
  </si>
  <si>
    <t xml:space="preserve">           С04.9</t>
  </si>
  <si>
    <t>Плоскоклеточная карцинома слизистой щеки  с ороговением</t>
  </si>
  <si>
    <t>1/7,73</t>
  </si>
  <si>
    <t>1/9,6</t>
  </si>
  <si>
    <t>1/20,9</t>
  </si>
  <si>
    <t>БУ "Поликлиника Сургутского района"</t>
  </si>
  <si>
    <t>0-17 лет                               (КСГ 12,12.1, 12.2)</t>
  </si>
  <si>
    <t xml:space="preserve"> С04.0 - 5</t>
  </si>
  <si>
    <t>Боковой поверхности языка (С02.1) -10</t>
  </si>
  <si>
    <t>1/6,6</t>
  </si>
  <si>
    <t>1/5,26</t>
  </si>
  <si>
    <t>7,76/1</t>
  </si>
  <si>
    <t>4,76/1</t>
  </si>
  <si>
    <t>4,75/1</t>
  </si>
  <si>
    <t>8,68/1</t>
  </si>
  <si>
    <t>4,99/1</t>
  </si>
  <si>
    <t>7,28/1</t>
  </si>
  <si>
    <t>5,12/1</t>
  </si>
  <si>
    <t>4,78/1</t>
  </si>
  <si>
    <t>7,51/1</t>
  </si>
  <si>
    <t>5,9/1</t>
  </si>
  <si>
    <t>5,66/1</t>
  </si>
  <si>
    <t>6,8/1</t>
  </si>
  <si>
    <t>5,47/1</t>
  </si>
  <si>
    <t>4,82/1</t>
  </si>
  <si>
    <t>6,34/1</t>
  </si>
  <si>
    <t>6,81/1</t>
  </si>
  <si>
    <t>6,08/1</t>
  </si>
  <si>
    <t>2,38/1</t>
  </si>
  <si>
    <t>2,48/1</t>
  </si>
  <si>
    <t>11,26/1</t>
  </si>
  <si>
    <t>10,93/1</t>
  </si>
  <si>
    <t>9,35/1</t>
  </si>
  <si>
    <t>4,08/1</t>
  </si>
  <si>
    <t>4,51/1</t>
  </si>
  <si>
    <t>5,19/1</t>
  </si>
  <si>
    <t>5,37/1</t>
  </si>
  <si>
    <t>7,3/1</t>
  </si>
  <si>
    <t>3,12/1</t>
  </si>
  <si>
    <t>13,5/1</t>
  </si>
  <si>
    <t>3,1/1</t>
  </si>
  <si>
    <t>31,1/1</t>
  </si>
  <si>
    <t>1/1</t>
  </si>
  <si>
    <t>4/1</t>
  </si>
  <si>
    <t>3/1</t>
  </si>
  <si>
    <t>3,5/1</t>
  </si>
  <si>
    <t>2,7/1</t>
  </si>
  <si>
    <t>1,3/1</t>
  </si>
  <si>
    <t>3,2/1</t>
  </si>
  <si>
    <t>1,5/1</t>
  </si>
  <si>
    <t>2/1</t>
  </si>
  <si>
    <t>5,5/1</t>
  </si>
  <si>
    <t>6,5/1</t>
  </si>
  <si>
    <t>8,94/1</t>
  </si>
  <si>
    <t>6,87/1</t>
  </si>
  <si>
    <t>13,3/1</t>
  </si>
  <si>
    <t>14,7/1</t>
  </si>
  <si>
    <t>22,9/1</t>
  </si>
  <si>
    <t>23,3/1</t>
  </si>
  <si>
    <t>17,46/1</t>
  </si>
  <si>
    <t>21/1</t>
  </si>
  <si>
    <t>3,9/1</t>
  </si>
  <si>
    <t>9,8/1</t>
  </si>
  <si>
    <t>8,9/1</t>
  </si>
  <si>
    <t>4,4/1</t>
  </si>
  <si>
    <t>4,65/1</t>
  </si>
  <si>
    <t>6,1/1</t>
  </si>
  <si>
    <t>7/1</t>
  </si>
  <si>
    <t>2,6/1</t>
  </si>
  <si>
    <t>3,8/1</t>
  </si>
  <si>
    <t>3,3/1</t>
  </si>
  <si>
    <t>6,7/1</t>
  </si>
  <si>
    <t>5,3/1</t>
  </si>
  <si>
    <t>4,5/1</t>
  </si>
  <si>
    <t>6,9/1</t>
  </si>
  <si>
    <t>7,8/1</t>
  </si>
  <si>
    <t>7,7/1</t>
  </si>
  <si>
    <t>4,6/1</t>
  </si>
  <si>
    <t>1,4/1</t>
  </si>
  <si>
    <t>6,4/1</t>
  </si>
  <si>
    <t>4,8/1</t>
  </si>
  <si>
    <t>3,4/1</t>
  </si>
  <si>
    <t>2,3/1</t>
  </si>
  <si>
    <t>3,6/1</t>
  </si>
  <si>
    <t>4,3/1</t>
  </si>
  <si>
    <t>3,07/1</t>
  </si>
  <si>
    <t>5,6/1</t>
  </si>
  <si>
    <t>4,12/1</t>
  </si>
  <si>
    <t>4,27/1</t>
  </si>
  <si>
    <t>1,1/1</t>
  </si>
  <si>
    <t>5,8/1</t>
  </si>
  <si>
    <t>5/1</t>
  </si>
  <si>
    <t>5,2/1</t>
  </si>
  <si>
    <t>12,8/1</t>
  </si>
  <si>
    <t>11,5/1</t>
  </si>
  <si>
    <t>6,2/1</t>
  </si>
  <si>
    <t>9,7/1</t>
  </si>
  <si>
    <t>5,7/1</t>
  </si>
  <si>
    <t>19,6/1</t>
  </si>
  <si>
    <t>2,5/1</t>
  </si>
  <si>
    <t>2,8/1</t>
  </si>
  <si>
    <t>3,97/1</t>
  </si>
  <si>
    <t>5,4/1</t>
  </si>
  <si>
    <t>6,36/1</t>
  </si>
  <si>
    <t>3,49/1</t>
  </si>
  <si>
    <t>3,29/1</t>
  </si>
  <si>
    <t>7,5/1</t>
  </si>
  <si>
    <t>8,4/1</t>
  </si>
  <si>
    <t>6/1</t>
  </si>
  <si>
    <t>6,16/1</t>
  </si>
  <si>
    <t>10,1/1</t>
  </si>
  <si>
    <t>5,72/1</t>
  </si>
  <si>
    <t>1/14,14</t>
  </si>
  <si>
    <t>1/15,56</t>
  </si>
  <si>
    <t>0,1/1</t>
  </si>
  <si>
    <t>0,3/1</t>
  </si>
  <si>
    <t>0,25/1</t>
  </si>
  <si>
    <t>1/30,6</t>
  </si>
  <si>
    <t>1/33,1</t>
  </si>
  <si>
    <t>1/52</t>
  </si>
  <si>
    <t>1/51</t>
  </si>
  <si>
    <t>1/13,25</t>
  </si>
  <si>
    <t>1/6,9</t>
  </si>
  <si>
    <t>1/23,6</t>
  </si>
  <si>
    <t>1/35,66</t>
  </si>
  <si>
    <t>1/46,13</t>
  </si>
  <si>
    <t>1/24,9</t>
  </si>
  <si>
    <t>1/30,85</t>
  </si>
  <si>
    <t>1/17,6</t>
  </si>
  <si>
    <t>1/44,6</t>
  </si>
  <si>
    <t>1/45</t>
  </si>
  <si>
    <t>1/65</t>
  </si>
  <si>
    <t>1/33</t>
  </si>
  <si>
    <t>1/22</t>
  </si>
  <si>
    <t>1/14</t>
  </si>
  <si>
    <t>1/31,5</t>
  </si>
  <si>
    <t>1/32,7</t>
  </si>
  <si>
    <t>Количество пациентов, взятых на ортодонтическое лечение                      0-17 лет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</si>
  <si>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0-17 лет                                                           (полностью, а не этап)</t>
  </si>
  <si>
    <t>Количество пациентов, взятых на ортодонтическое лечение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</si>
  <si>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    (полностью, а не этап)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</si>
</sst>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4" applyNumberFormat="0" applyAlignment="0" applyProtection="0"/>
    <xf numFmtId="0" fontId="12" fillId="7" borderId="0" applyNumberFormat="0" applyBorder="0" applyAlignment="0" applyProtection="0"/>
    <xf numFmtId="0" fontId="24" fillId="0" borderId="0"/>
  </cellStyleXfs>
  <cellXfs count="3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6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5" borderId="1" xfId="3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/>
    </xf>
    <xf numFmtId="0" fontId="0" fillId="0" borderId="0" xfId="0"/>
    <xf numFmtId="0" fontId="25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19" fillId="0" borderId="0" xfId="0" applyFont="1" applyFill="1"/>
    <xf numFmtId="0" fontId="22" fillId="0" borderId="0" xfId="0" applyFont="1" applyFill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0" fontId="14" fillId="0" borderId="0" xfId="0" applyFont="1" applyAlignment="1"/>
    <xf numFmtId="0" fontId="26" fillId="0" borderId="0" xfId="0" applyFont="1" applyBorder="1" applyAlignment="1">
      <alignment horizontal="center" wrapText="1"/>
    </xf>
    <xf numFmtId="0" fontId="20" fillId="0" borderId="0" xfId="0" applyFont="1" applyAlignment="1"/>
    <xf numFmtId="0" fontId="1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1" xfId="0" applyBorder="1"/>
    <xf numFmtId="0" fontId="17" fillId="0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5" fillId="5" borderId="2" xfId="3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3" fillId="2" borderId="1" xfId="0" applyFont="1" applyFill="1" applyBorder="1" applyAlignment="1">
      <alignment horizontal="right"/>
    </xf>
    <xf numFmtId="0" fontId="1" fillId="9" borderId="1" xfId="0" applyFont="1" applyFill="1" applyBorder="1"/>
    <xf numFmtId="0" fontId="1" fillId="9" borderId="1" xfId="0" applyFont="1" applyFill="1" applyBorder="1" applyAlignment="1">
      <alignment vertical="center"/>
    </xf>
    <xf numFmtId="0" fontId="0" fillId="9" borderId="1" xfId="0" applyFill="1" applyBorder="1"/>
    <xf numFmtId="0" fontId="1" fillId="9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9" borderId="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/>
    </xf>
    <xf numFmtId="0" fontId="18" fillId="0" borderId="0" xfId="0" applyFont="1" applyFill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textRotation="90" wrapText="1"/>
    </xf>
    <xf numFmtId="0" fontId="21" fillId="0" borderId="9" xfId="0" applyFont="1" applyBorder="1" applyAlignment="1">
      <alignment horizontal="center" textRotation="90" wrapText="1"/>
    </xf>
    <xf numFmtId="0" fontId="21" fillId="0" borderId="12" xfId="0" applyFont="1" applyBorder="1" applyAlignment="1">
      <alignment horizontal="center" textRotation="90" wrapText="1"/>
    </xf>
    <xf numFmtId="0" fontId="21" fillId="0" borderId="10" xfId="0" applyFont="1" applyBorder="1" applyAlignment="1">
      <alignment horizontal="center" textRotation="90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textRotation="90" wrapText="1"/>
    </xf>
    <xf numFmtId="0" fontId="21" fillId="0" borderId="6" xfId="0" applyFont="1" applyBorder="1" applyAlignment="1">
      <alignment horizontal="center" vertical="center" textRotation="90" wrapText="1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 wrapText="1"/>
    </xf>
    <xf numFmtId="0" fontId="21" fillId="0" borderId="9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textRotation="90" wrapText="1"/>
    </xf>
    <xf numFmtId="0" fontId="21" fillId="0" borderId="2" xfId="0" applyFont="1" applyBorder="1" applyAlignment="1">
      <alignment horizontal="center" textRotation="90" wrapText="1"/>
    </xf>
    <xf numFmtId="0" fontId="21" fillId="0" borderId="16" xfId="0" applyFont="1" applyBorder="1" applyAlignment="1">
      <alignment horizontal="center" textRotation="90" wrapText="1"/>
    </xf>
    <xf numFmtId="0" fontId="21" fillId="0" borderId="15" xfId="0" applyFont="1" applyBorder="1" applyAlignment="1">
      <alignment horizontal="center" textRotation="90" wrapText="1"/>
    </xf>
    <xf numFmtId="0" fontId="21" fillId="0" borderId="3" xfId="0" applyFont="1" applyBorder="1" applyAlignment="1">
      <alignment horizontal="center" textRotation="90" wrapText="1"/>
    </xf>
    <xf numFmtId="0" fontId="21" fillId="0" borderId="4" xfId="0" applyFont="1" applyBorder="1" applyAlignment="1">
      <alignment horizontal="center" textRotation="90" wrapText="1"/>
    </xf>
    <xf numFmtId="0" fontId="21" fillId="0" borderId="5" xfId="0" applyFont="1" applyBorder="1" applyAlignment="1">
      <alignment horizontal="center" textRotation="90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5" borderId="6" xfId="3" applyFont="1" applyBorder="1" applyAlignment="1">
      <alignment horizontal="center" wrapText="1"/>
    </xf>
    <xf numFmtId="0" fontId="5" fillId="5" borderId="2" xfId="3" applyFont="1" applyBorder="1" applyAlignment="1">
      <alignment horizontal="center" wrapText="1"/>
    </xf>
    <xf numFmtId="0" fontId="5" fillId="5" borderId="6" xfId="3" applyFont="1" applyBorder="1" applyAlignment="1">
      <alignment horizontal="center" vertical="top" wrapText="1"/>
    </xf>
    <xf numFmtId="0" fontId="5" fillId="5" borderId="7" xfId="3" applyFont="1" applyBorder="1" applyAlignment="1">
      <alignment horizontal="center" vertical="top" wrapText="1"/>
    </xf>
    <xf numFmtId="0" fontId="5" fillId="5" borderId="2" xfId="3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5" fillId="4" borderId="6" xfId="2" applyFont="1" applyBorder="1" applyAlignment="1">
      <alignment horizontal="center" wrapText="1"/>
    </xf>
    <xf numFmtId="0" fontId="5" fillId="4" borderId="2" xfId="2" applyFont="1" applyBorder="1" applyAlignment="1">
      <alignment horizontal="center" wrapText="1"/>
    </xf>
    <xf numFmtId="0" fontId="5" fillId="4" borderId="6" xfId="2" applyFont="1" applyBorder="1" applyAlignment="1">
      <alignment horizontal="center" vertical="top" wrapText="1"/>
    </xf>
    <xf numFmtId="0" fontId="5" fillId="4" borderId="7" xfId="2" applyFont="1" applyBorder="1" applyAlignment="1">
      <alignment horizontal="center" vertical="top" wrapText="1"/>
    </xf>
    <xf numFmtId="0" fontId="5" fillId="4" borderId="2" xfId="2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6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0" borderId="5" xfId="0" applyFont="1" applyBorder="1" applyAlignment="1">
      <alignment horizontal="center" textRotation="90" wrapText="1"/>
    </xf>
    <xf numFmtId="0" fontId="5" fillId="3" borderId="1" xfId="1" applyFont="1" applyBorder="1" applyAlignment="1">
      <alignment horizontal="center" vertical="center" wrapText="1"/>
    </xf>
    <xf numFmtId="0" fontId="5" fillId="6" borderId="8" xfId="4" applyFont="1" applyBorder="1" applyAlignment="1">
      <alignment horizontal="center" vertical="center" wrapText="1"/>
    </xf>
    <xf numFmtId="0" fontId="5" fillId="6" borderId="9" xfId="4" applyFont="1" applyBorder="1" applyAlignment="1">
      <alignment horizontal="center" vertical="center" wrapText="1"/>
    </xf>
    <xf numFmtId="0" fontId="5" fillId="6" borderId="16" xfId="4" applyFont="1" applyBorder="1" applyAlignment="1">
      <alignment horizontal="center" vertical="center" wrapText="1"/>
    </xf>
    <xf numFmtId="0" fontId="5" fillId="6" borderId="15" xfId="4" applyFont="1" applyBorder="1" applyAlignment="1">
      <alignment horizontal="center" vertical="center" wrapText="1"/>
    </xf>
    <xf numFmtId="0" fontId="5" fillId="6" borderId="12" xfId="4" applyFont="1" applyBorder="1" applyAlignment="1">
      <alignment horizontal="center" vertical="center" wrapText="1"/>
    </xf>
    <xf numFmtId="0" fontId="5" fillId="6" borderId="10" xfId="4" applyFont="1" applyBorder="1" applyAlignment="1">
      <alignment horizontal="center" vertical="center" wrapText="1"/>
    </xf>
    <xf numFmtId="0" fontId="5" fillId="7" borderId="1" xfId="5" applyFont="1" applyBorder="1" applyAlignment="1">
      <alignment horizontal="center" wrapText="1"/>
    </xf>
    <xf numFmtId="0" fontId="5" fillId="7" borderId="1" xfId="5" applyFont="1" applyBorder="1" applyAlignment="1">
      <alignment horizontal="center" vertical="top" wrapText="1"/>
    </xf>
    <xf numFmtId="0" fontId="6" fillId="7" borderId="8" xfId="5" applyFont="1" applyBorder="1" applyAlignment="1">
      <alignment horizontal="center" vertical="top"/>
    </xf>
    <xf numFmtId="0" fontId="6" fillId="7" borderId="13" xfId="5" applyFont="1" applyBorder="1" applyAlignment="1">
      <alignment horizontal="center" vertical="top"/>
    </xf>
    <xf numFmtId="0" fontId="6" fillId="7" borderId="9" xfId="5" applyFont="1" applyBorder="1" applyAlignment="1">
      <alignment horizontal="center" vertical="top"/>
    </xf>
    <xf numFmtId="0" fontId="6" fillId="7" borderId="16" xfId="5" applyFont="1" applyBorder="1" applyAlignment="1">
      <alignment horizontal="center" vertical="top"/>
    </xf>
    <xf numFmtId="0" fontId="6" fillId="7" borderId="0" xfId="5" applyFont="1" applyBorder="1" applyAlignment="1">
      <alignment horizontal="center" vertical="top"/>
    </xf>
    <xf numFmtId="0" fontId="6" fillId="7" borderId="15" xfId="5" applyFont="1" applyBorder="1" applyAlignment="1">
      <alignment horizontal="center" vertical="top"/>
    </xf>
    <xf numFmtId="0" fontId="5" fillId="7" borderId="6" xfId="5" applyFont="1" applyBorder="1" applyAlignment="1">
      <alignment horizontal="center" vertical="top" wrapText="1"/>
    </xf>
    <xf numFmtId="0" fontId="5" fillId="7" borderId="7" xfId="5" applyFont="1" applyBorder="1" applyAlignment="1">
      <alignment horizontal="center" vertical="top" wrapText="1"/>
    </xf>
    <xf numFmtId="0" fontId="5" fillId="7" borderId="2" xfId="5" applyFont="1" applyBorder="1" applyAlignment="1">
      <alignment horizontal="center" vertical="top" wrapText="1"/>
    </xf>
    <xf numFmtId="0" fontId="5" fillId="7" borderId="6" xfId="5" applyFont="1" applyBorder="1" applyAlignment="1">
      <alignment horizontal="center" wrapText="1"/>
    </xf>
    <xf numFmtId="0" fontId="5" fillId="7" borderId="2" xfId="5" applyFont="1" applyBorder="1" applyAlignment="1">
      <alignment horizontal="center" wrapText="1"/>
    </xf>
    <xf numFmtId="0" fontId="15" fillId="0" borderId="1" xfId="0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2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/>
    </xf>
    <xf numFmtId="3" fontId="2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 textRotation="90" wrapText="1"/>
    </xf>
    <xf numFmtId="0" fontId="0" fillId="0" borderId="0" xfId="0" applyFont="1" applyFill="1"/>
    <xf numFmtId="0" fontId="0" fillId="0" borderId="1" xfId="0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0" fillId="0" borderId="0" xfId="0" applyFont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/>
    <xf numFmtId="0" fontId="21" fillId="0" borderId="1" xfId="0" applyFont="1" applyBorder="1" applyAlignment="1">
      <alignment horizontal="center" vertical="center" textRotation="90" wrapText="1"/>
    </xf>
    <xf numFmtId="0" fontId="27" fillId="0" borderId="0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textRotation="90" wrapText="1"/>
    </xf>
    <xf numFmtId="0" fontId="27" fillId="0" borderId="0" xfId="0" applyFont="1" applyFill="1" applyBorder="1" applyAlignment="1">
      <alignment horizontal="center" vertical="center" textRotation="90"/>
    </xf>
    <xf numFmtId="0" fontId="27" fillId="0" borderId="0" xfId="0" applyFont="1" applyFill="1" applyAlignment="1">
      <alignment horizontal="center" vertical="center" textRotation="90"/>
    </xf>
    <xf numFmtId="0" fontId="27" fillId="0" borderId="0" xfId="0" applyFont="1" applyAlignment="1">
      <alignment horizontal="center" vertical="center" textRotation="90"/>
    </xf>
    <xf numFmtId="0" fontId="0" fillId="0" borderId="0" xfId="0" applyFont="1" applyFill="1" applyBorder="1"/>
    <xf numFmtId="2" fontId="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6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Font="1" applyBorder="1"/>
    <xf numFmtId="0" fontId="1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9" xfId="0" applyFont="1" applyBorder="1"/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21" fillId="0" borderId="0" xfId="0" applyFont="1" applyFill="1"/>
    <xf numFmtId="0" fontId="0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8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textRotation="90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textRotation="90" wrapText="1"/>
    </xf>
    <xf numFmtId="0" fontId="27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14" fillId="0" borderId="0" xfId="0" applyFont="1" applyFill="1"/>
    <xf numFmtId="0" fontId="14" fillId="0" borderId="0" xfId="0" applyFont="1"/>
    <xf numFmtId="0" fontId="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" fillId="0" borderId="1" xfId="0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/>
    </xf>
    <xf numFmtId="1" fontId="2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</cellXfs>
  <cellStyles count="7">
    <cellStyle name="60% - Акцент5" xfId="5" builtinId="48"/>
    <cellStyle name="Excel Built-in Normal" xfId="6"/>
    <cellStyle name="Вывод" xfId="4" builtinId="21"/>
    <cellStyle name="Нейтральный" xfId="3" builtinId="28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0</xdr:colOff>
      <xdr:row>26</xdr:row>
      <xdr:rowOff>0</xdr:rowOff>
    </xdr:from>
    <xdr:ext cx="429273" cy="390526"/>
    <xdr:sp macro="" textlink="">
      <xdr:nvSpPr>
        <xdr:cNvPr id="4" name="TextBox 3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429273" cy="390526"/>
    <xdr:sp macro="" textlink="">
      <xdr:nvSpPr>
        <xdr:cNvPr id="6" name="TextBox 5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52</xdr:row>
      <xdr:rowOff>0</xdr:rowOff>
    </xdr:from>
    <xdr:ext cx="429273" cy="390526"/>
    <xdr:sp macro="" textlink="">
      <xdr:nvSpPr>
        <xdr:cNvPr id="7" name="TextBox 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429273" cy="390526"/>
    <xdr:sp macro="" textlink="">
      <xdr:nvSpPr>
        <xdr:cNvPr id="8" name="TextBox 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55</xdr:row>
      <xdr:rowOff>0</xdr:rowOff>
    </xdr:from>
    <xdr:ext cx="429273" cy="390526"/>
    <xdr:sp macro="" textlink="">
      <xdr:nvSpPr>
        <xdr:cNvPr id="9" name="TextBox 8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55</xdr:row>
      <xdr:rowOff>0</xdr:rowOff>
    </xdr:from>
    <xdr:ext cx="429273" cy="390526"/>
    <xdr:sp macro="" textlink="">
      <xdr:nvSpPr>
        <xdr:cNvPr id="10" name="TextBox 9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56</xdr:row>
      <xdr:rowOff>0</xdr:rowOff>
    </xdr:from>
    <xdr:ext cx="429273" cy="390526"/>
    <xdr:sp macro="" textlink="">
      <xdr:nvSpPr>
        <xdr:cNvPr id="11" name="TextBox 1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56</xdr:row>
      <xdr:rowOff>0</xdr:rowOff>
    </xdr:from>
    <xdr:ext cx="429273" cy="390526"/>
    <xdr:sp macro="" textlink="">
      <xdr:nvSpPr>
        <xdr:cNvPr id="12" name="TextBox 1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23</xdr:row>
      <xdr:rowOff>0</xdr:rowOff>
    </xdr:from>
    <xdr:ext cx="429273" cy="390526"/>
    <xdr:sp macro="" textlink="">
      <xdr:nvSpPr>
        <xdr:cNvPr id="13" name="TextBox 12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23</xdr:row>
      <xdr:rowOff>0</xdr:rowOff>
    </xdr:from>
    <xdr:ext cx="429273" cy="390526"/>
    <xdr:sp macro="" textlink="">
      <xdr:nvSpPr>
        <xdr:cNvPr id="14" name="TextBox 13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23</xdr:row>
      <xdr:rowOff>0</xdr:rowOff>
    </xdr:from>
    <xdr:ext cx="429273" cy="390526"/>
    <xdr:sp macro="" textlink="">
      <xdr:nvSpPr>
        <xdr:cNvPr id="15" name="TextBox 14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33</xdr:col>
      <xdr:colOff>0</xdr:colOff>
      <xdr:row>23</xdr:row>
      <xdr:rowOff>0</xdr:rowOff>
    </xdr:from>
    <xdr:ext cx="429273" cy="390526"/>
    <xdr:sp macro="" textlink="">
      <xdr:nvSpPr>
        <xdr:cNvPr id="16" name="TextBox 15"/>
        <xdr:cNvSpPr txBox="1"/>
      </xdr:nvSpPr>
      <xdr:spPr>
        <a:xfrm>
          <a:off x="149352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42</xdr:row>
      <xdr:rowOff>0</xdr:rowOff>
    </xdr:from>
    <xdr:ext cx="429273" cy="390526"/>
    <xdr:sp macro="" textlink="">
      <xdr:nvSpPr>
        <xdr:cNvPr id="17" name="TextBox 1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42</xdr:row>
      <xdr:rowOff>0</xdr:rowOff>
    </xdr:from>
    <xdr:ext cx="429273" cy="390526"/>
    <xdr:sp macro="" textlink="">
      <xdr:nvSpPr>
        <xdr:cNvPr id="18" name="TextBox 1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18</xdr:col>
      <xdr:colOff>0</xdr:colOff>
      <xdr:row>42</xdr:row>
      <xdr:rowOff>0</xdr:rowOff>
    </xdr:from>
    <xdr:ext cx="429273" cy="390526"/>
    <xdr:sp macro="" textlink="">
      <xdr:nvSpPr>
        <xdr:cNvPr id="19" name="TextBox 18"/>
        <xdr:cNvSpPr txBox="1"/>
      </xdr:nvSpPr>
      <xdr:spPr>
        <a:xfrm>
          <a:off x="86487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38</xdr:row>
      <xdr:rowOff>0</xdr:rowOff>
    </xdr:from>
    <xdr:ext cx="429273" cy="390526"/>
    <xdr:sp macro="" textlink="">
      <xdr:nvSpPr>
        <xdr:cNvPr id="20" name="TextBox 19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429273" cy="390526"/>
    <xdr:sp macro="" textlink="">
      <xdr:nvSpPr>
        <xdr:cNvPr id="21" name="TextBox 20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18</xdr:row>
      <xdr:rowOff>0</xdr:rowOff>
    </xdr:from>
    <xdr:ext cx="429273" cy="390526"/>
    <xdr:sp macro="" textlink="">
      <xdr:nvSpPr>
        <xdr:cNvPr id="22" name="TextBox 21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18</xdr:row>
      <xdr:rowOff>0</xdr:rowOff>
    </xdr:from>
    <xdr:ext cx="429273" cy="390526"/>
    <xdr:sp macro="" textlink="">
      <xdr:nvSpPr>
        <xdr:cNvPr id="23" name="TextBox 22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16</xdr:row>
      <xdr:rowOff>0</xdr:rowOff>
    </xdr:from>
    <xdr:ext cx="429273" cy="390526"/>
    <xdr:sp macro="" textlink="">
      <xdr:nvSpPr>
        <xdr:cNvPr id="24" name="TextBox 23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429273" cy="390526"/>
    <xdr:sp macro="" textlink="">
      <xdr:nvSpPr>
        <xdr:cNvPr id="25" name="TextBox 24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55</xdr:row>
      <xdr:rowOff>0</xdr:rowOff>
    </xdr:from>
    <xdr:ext cx="429273" cy="390526"/>
    <xdr:sp macro="" textlink="">
      <xdr:nvSpPr>
        <xdr:cNvPr id="26" name="TextBox 25"/>
        <xdr:cNvSpPr txBox="1"/>
      </xdr:nvSpPr>
      <xdr:spPr>
        <a:xfrm>
          <a:off x="15354300" y="3267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55</xdr:row>
      <xdr:rowOff>0</xdr:rowOff>
    </xdr:from>
    <xdr:ext cx="429273" cy="390526"/>
    <xdr:sp macro="" textlink="">
      <xdr:nvSpPr>
        <xdr:cNvPr id="27" name="TextBox 26"/>
        <xdr:cNvSpPr txBox="1"/>
      </xdr:nvSpPr>
      <xdr:spPr>
        <a:xfrm>
          <a:off x="6972300" y="3267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36</xdr:row>
      <xdr:rowOff>0</xdr:rowOff>
    </xdr:from>
    <xdr:ext cx="429273" cy="390526"/>
    <xdr:sp macro="" textlink="">
      <xdr:nvSpPr>
        <xdr:cNvPr id="28" name="TextBox 27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429273" cy="390526"/>
    <xdr:sp macro="" textlink="">
      <xdr:nvSpPr>
        <xdr:cNvPr id="29" name="TextBox 28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11</xdr:row>
      <xdr:rowOff>0</xdr:rowOff>
    </xdr:from>
    <xdr:ext cx="429273" cy="390526"/>
    <xdr:sp macro="" textlink="">
      <xdr:nvSpPr>
        <xdr:cNvPr id="30" name="TextBox 29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429273" cy="390526"/>
    <xdr:sp macro="" textlink="">
      <xdr:nvSpPr>
        <xdr:cNvPr id="31" name="TextBox 30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43</xdr:col>
      <xdr:colOff>0</xdr:colOff>
      <xdr:row>10</xdr:row>
      <xdr:rowOff>0</xdr:rowOff>
    </xdr:from>
    <xdr:ext cx="429273" cy="390526"/>
    <xdr:sp macro="" textlink="">
      <xdr:nvSpPr>
        <xdr:cNvPr id="35" name="TextBox 34"/>
        <xdr:cNvSpPr txBox="1"/>
      </xdr:nvSpPr>
      <xdr:spPr>
        <a:xfrm>
          <a:off x="1940242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43</xdr:col>
      <xdr:colOff>0</xdr:colOff>
      <xdr:row>10</xdr:row>
      <xdr:rowOff>0</xdr:rowOff>
    </xdr:from>
    <xdr:ext cx="429273" cy="390526"/>
    <xdr:sp macro="" textlink="">
      <xdr:nvSpPr>
        <xdr:cNvPr id="36" name="TextBox 35"/>
        <xdr:cNvSpPr txBox="1"/>
      </xdr:nvSpPr>
      <xdr:spPr>
        <a:xfrm>
          <a:off x="1940242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21</xdr:row>
      <xdr:rowOff>0</xdr:rowOff>
    </xdr:from>
    <xdr:ext cx="429273" cy="390526"/>
    <xdr:sp macro="" textlink="">
      <xdr:nvSpPr>
        <xdr:cNvPr id="37" name="TextBox 3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429273" cy="390526"/>
    <xdr:sp macro="" textlink="">
      <xdr:nvSpPr>
        <xdr:cNvPr id="38" name="TextBox 3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21</xdr:row>
      <xdr:rowOff>0</xdr:rowOff>
    </xdr:from>
    <xdr:ext cx="429273" cy="390526"/>
    <xdr:sp macro="" textlink="">
      <xdr:nvSpPr>
        <xdr:cNvPr id="39" name="TextBox 38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429273" cy="390526"/>
    <xdr:sp macro="" textlink="">
      <xdr:nvSpPr>
        <xdr:cNvPr id="40" name="TextBox 39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21</xdr:row>
      <xdr:rowOff>0</xdr:rowOff>
    </xdr:from>
    <xdr:ext cx="429273" cy="390526"/>
    <xdr:sp macro="" textlink="">
      <xdr:nvSpPr>
        <xdr:cNvPr id="41" name="TextBox 4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429273" cy="390526"/>
    <xdr:sp macro="" textlink="">
      <xdr:nvSpPr>
        <xdr:cNvPr id="42" name="TextBox 4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21</xdr:row>
      <xdr:rowOff>0</xdr:rowOff>
    </xdr:from>
    <xdr:ext cx="429273" cy="390526"/>
    <xdr:sp macro="" textlink="">
      <xdr:nvSpPr>
        <xdr:cNvPr id="43" name="TextBox 42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429273" cy="390526"/>
    <xdr:sp macro="" textlink="">
      <xdr:nvSpPr>
        <xdr:cNvPr id="44" name="TextBox 43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32</xdr:row>
      <xdr:rowOff>0</xdr:rowOff>
    </xdr:from>
    <xdr:ext cx="429273" cy="390526"/>
    <xdr:sp macro="" textlink="">
      <xdr:nvSpPr>
        <xdr:cNvPr id="45" name="TextBox 44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32</xdr:row>
      <xdr:rowOff>0</xdr:rowOff>
    </xdr:from>
    <xdr:ext cx="429273" cy="390526"/>
    <xdr:sp macro="" textlink="">
      <xdr:nvSpPr>
        <xdr:cNvPr id="46" name="TextBox 45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35</xdr:row>
      <xdr:rowOff>0</xdr:rowOff>
    </xdr:from>
    <xdr:ext cx="429273" cy="390526"/>
    <xdr:sp macro="" textlink="">
      <xdr:nvSpPr>
        <xdr:cNvPr id="47" name="TextBox 4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429273" cy="390526"/>
    <xdr:sp macro="" textlink="">
      <xdr:nvSpPr>
        <xdr:cNvPr id="48" name="TextBox 4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15</xdr:row>
      <xdr:rowOff>0</xdr:rowOff>
    </xdr:from>
    <xdr:ext cx="429273" cy="390526"/>
    <xdr:sp macro="" textlink="">
      <xdr:nvSpPr>
        <xdr:cNvPr id="49" name="TextBox 48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27</xdr:row>
      <xdr:rowOff>0</xdr:rowOff>
    </xdr:from>
    <xdr:ext cx="429273" cy="390526"/>
    <xdr:sp macro="" textlink="">
      <xdr:nvSpPr>
        <xdr:cNvPr id="50" name="TextBox 49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27</xdr:row>
      <xdr:rowOff>0</xdr:rowOff>
    </xdr:from>
    <xdr:ext cx="429273" cy="390526"/>
    <xdr:sp macro="" textlink="">
      <xdr:nvSpPr>
        <xdr:cNvPr id="51" name="TextBox 50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33</xdr:row>
      <xdr:rowOff>0</xdr:rowOff>
    </xdr:from>
    <xdr:ext cx="429273" cy="390526"/>
    <xdr:sp macro="" textlink="">
      <xdr:nvSpPr>
        <xdr:cNvPr id="52" name="TextBox 51"/>
        <xdr:cNvSpPr txBox="1"/>
      </xdr:nvSpPr>
      <xdr:spPr>
        <a:xfrm>
          <a:off x="14963775" y="33813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33</xdr:row>
      <xdr:rowOff>0</xdr:rowOff>
    </xdr:from>
    <xdr:ext cx="429273" cy="390526"/>
    <xdr:sp macro="" textlink="">
      <xdr:nvSpPr>
        <xdr:cNvPr id="53" name="TextBox 52"/>
        <xdr:cNvSpPr txBox="1"/>
      </xdr:nvSpPr>
      <xdr:spPr>
        <a:xfrm>
          <a:off x="6972300" y="33813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54</xdr:row>
      <xdr:rowOff>0</xdr:rowOff>
    </xdr:from>
    <xdr:ext cx="429273" cy="390526"/>
    <xdr:sp macro="" textlink="">
      <xdr:nvSpPr>
        <xdr:cNvPr id="54" name="TextBox 53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66675</xdr:colOff>
      <xdr:row>54</xdr:row>
      <xdr:rowOff>0</xdr:rowOff>
    </xdr:from>
    <xdr:ext cx="429273" cy="390526"/>
    <xdr:sp macro="" textlink="">
      <xdr:nvSpPr>
        <xdr:cNvPr id="55" name="TextBox 54"/>
        <xdr:cNvSpPr txBox="1"/>
      </xdr:nvSpPr>
      <xdr:spPr>
        <a:xfrm>
          <a:off x="7038975" y="33813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100</a:t>
          </a:r>
        </a:p>
      </xdr:txBody>
    </xdr:sp>
    <xdr:clientData/>
  </xdr:oneCellAnchor>
  <xdr:oneCellAnchor>
    <xdr:from>
      <xdr:col>34</xdr:col>
      <xdr:colOff>0</xdr:colOff>
      <xdr:row>12</xdr:row>
      <xdr:rowOff>0</xdr:rowOff>
    </xdr:from>
    <xdr:ext cx="429273" cy="390526"/>
    <xdr:sp macro="" textlink="">
      <xdr:nvSpPr>
        <xdr:cNvPr id="58" name="TextBox 57"/>
        <xdr:cNvSpPr txBox="1"/>
      </xdr:nvSpPr>
      <xdr:spPr>
        <a:xfrm>
          <a:off x="156210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12</xdr:row>
      <xdr:rowOff>0</xdr:rowOff>
    </xdr:from>
    <xdr:ext cx="429273" cy="390526"/>
    <xdr:sp macro="" textlink="">
      <xdr:nvSpPr>
        <xdr:cNvPr id="59" name="TextBox 58"/>
        <xdr:cNvSpPr txBox="1"/>
      </xdr:nvSpPr>
      <xdr:spPr>
        <a:xfrm>
          <a:off x="72390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43</xdr:row>
      <xdr:rowOff>0</xdr:rowOff>
    </xdr:from>
    <xdr:ext cx="429273" cy="390526"/>
    <xdr:sp macro="" textlink="">
      <xdr:nvSpPr>
        <xdr:cNvPr id="57" name="TextBox 56"/>
        <xdr:cNvSpPr txBox="1"/>
      </xdr:nvSpPr>
      <xdr:spPr>
        <a:xfrm>
          <a:off x="164592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43</xdr:row>
      <xdr:rowOff>0</xdr:rowOff>
    </xdr:from>
    <xdr:ext cx="429273" cy="390526"/>
    <xdr:sp macro="" textlink="">
      <xdr:nvSpPr>
        <xdr:cNvPr id="60" name="TextBox 59"/>
        <xdr:cNvSpPr txBox="1"/>
      </xdr:nvSpPr>
      <xdr:spPr>
        <a:xfrm>
          <a:off x="80772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34</xdr:row>
      <xdr:rowOff>0</xdr:rowOff>
    </xdr:from>
    <xdr:ext cx="429273" cy="390526"/>
    <xdr:sp macro="" textlink="">
      <xdr:nvSpPr>
        <xdr:cNvPr id="61" name="TextBox 6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429273" cy="390526"/>
    <xdr:sp macro="" textlink="">
      <xdr:nvSpPr>
        <xdr:cNvPr id="62" name="TextBox 6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19</xdr:row>
      <xdr:rowOff>0</xdr:rowOff>
    </xdr:from>
    <xdr:ext cx="429273" cy="390526"/>
    <xdr:sp macro="" textlink="">
      <xdr:nvSpPr>
        <xdr:cNvPr id="63" name="TextBox 62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19</xdr:row>
      <xdr:rowOff>0</xdr:rowOff>
    </xdr:from>
    <xdr:ext cx="429273" cy="390526"/>
    <xdr:sp macro="" textlink="">
      <xdr:nvSpPr>
        <xdr:cNvPr id="64" name="TextBox 63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49</xdr:row>
      <xdr:rowOff>0</xdr:rowOff>
    </xdr:from>
    <xdr:ext cx="429273" cy="390526"/>
    <xdr:sp macro="" textlink="">
      <xdr:nvSpPr>
        <xdr:cNvPr id="65" name="TextBox 64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429273" cy="390526"/>
    <xdr:sp macro="" textlink="">
      <xdr:nvSpPr>
        <xdr:cNvPr id="66" name="TextBox 65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23</xdr:row>
      <xdr:rowOff>0</xdr:rowOff>
    </xdr:from>
    <xdr:ext cx="429273" cy="390526"/>
    <xdr:sp macro="" textlink="">
      <xdr:nvSpPr>
        <xdr:cNvPr id="67" name="TextBox 6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23</xdr:row>
      <xdr:rowOff>0</xdr:rowOff>
    </xdr:from>
    <xdr:ext cx="429273" cy="390526"/>
    <xdr:sp macro="" textlink="">
      <xdr:nvSpPr>
        <xdr:cNvPr id="68" name="TextBox 6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31</xdr:row>
      <xdr:rowOff>0</xdr:rowOff>
    </xdr:from>
    <xdr:ext cx="429273" cy="390526"/>
    <xdr:sp macro="" textlink="">
      <xdr:nvSpPr>
        <xdr:cNvPr id="69" name="TextBox 68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31</xdr:row>
      <xdr:rowOff>0</xdr:rowOff>
    </xdr:from>
    <xdr:ext cx="429273" cy="390526"/>
    <xdr:sp macro="" textlink="">
      <xdr:nvSpPr>
        <xdr:cNvPr id="70" name="TextBox 69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429273" cy="390526"/>
    <xdr:sp macro="" textlink="">
      <xdr:nvSpPr>
        <xdr:cNvPr id="71" name="TextBox 7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429273" cy="390526"/>
    <xdr:sp macro="" textlink="">
      <xdr:nvSpPr>
        <xdr:cNvPr id="72" name="TextBox 7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47</xdr:row>
      <xdr:rowOff>0</xdr:rowOff>
    </xdr:from>
    <xdr:ext cx="429273" cy="390526"/>
    <xdr:sp macro="" textlink="">
      <xdr:nvSpPr>
        <xdr:cNvPr id="73" name="TextBox 72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47</xdr:row>
      <xdr:rowOff>0</xdr:rowOff>
    </xdr:from>
    <xdr:ext cx="429273" cy="390526"/>
    <xdr:sp macro="" textlink="">
      <xdr:nvSpPr>
        <xdr:cNvPr id="74" name="TextBox 73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29</xdr:row>
      <xdr:rowOff>0</xdr:rowOff>
    </xdr:from>
    <xdr:ext cx="429273" cy="390526"/>
    <xdr:sp macro="" textlink="">
      <xdr:nvSpPr>
        <xdr:cNvPr id="75" name="TextBox 74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29</xdr:row>
      <xdr:rowOff>0</xdr:rowOff>
    </xdr:from>
    <xdr:ext cx="429273" cy="390526"/>
    <xdr:sp macro="" textlink="">
      <xdr:nvSpPr>
        <xdr:cNvPr id="76" name="TextBox 75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28</xdr:row>
      <xdr:rowOff>0</xdr:rowOff>
    </xdr:from>
    <xdr:ext cx="429273" cy="390526"/>
    <xdr:sp macro="" textlink="">
      <xdr:nvSpPr>
        <xdr:cNvPr id="77" name="TextBox 7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429273" cy="390526"/>
    <xdr:sp macro="" textlink="">
      <xdr:nvSpPr>
        <xdr:cNvPr id="78" name="TextBox 7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48</xdr:row>
      <xdr:rowOff>0</xdr:rowOff>
    </xdr:from>
    <xdr:ext cx="429273" cy="390526"/>
    <xdr:sp macro="" textlink="">
      <xdr:nvSpPr>
        <xdr:cNvPr id="79" name="TextBox 78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48</xdr:row>
      <xdr:rowOff>0</xdr:rowOff>
    </xdr:from>
    <xdr:ext cx="429273" cy="390526"/>
    <xdr:sp macro="" textlink="">
      <xdr:nvSpPr>
        <xdr:cNvPr id="80" name="TextBox 79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30</xdr:row>
      <xdr:rowOff>0</xdr:rowOff>
    </xdr:from>
    <xdr:ext cx="429273" cy="390526"/>
    <xdr:sp macro="" textlink="">
      <xdr:nvSpPr>
        <xdr:cNvPr id="81" name="TextBox 8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555717150</a:t>
          </a:r>
        </a:p>
      </xdr:txBody>
    </xdr:sp>
    <xdr:clientData/>
  </xdr:oneCellAnchor>
  <xdr:oneCellAnchor>
    <xdr:from>
      <xdr:col>14</xdr:col>
      <xdr:colOff>0</xdr:colOff>
      <xdr:row>30</xdr:row>
      <xdr:rowOff>0</xdr:rowOff>
    </xdr:from>
    <xdr:ext cx="429273" cy="390526"/>
    <xdr:sp macro="" textlink="">
      <xdr:nvSpPr>
        <xdr:cNvPr id="82" name="TextBox 8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40</xdr:row>
      <xdr:rowOff>0</xdr:rowOff>
    </xdr:from>
    <xdr:ext cx="429273" cy="390526"/>
    <xdr:sp macro="" textlink="">
      <xdr:nvSpPr>
        <xdr:cNvPr id="83" name="TextBox 82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40</xdr:row>
      <xdr:rowOff>0</xdr:rowOff>
    </xdr:from>
    <xdr:ext cx="429273" cy="390526"/>
    <xdr:sp macro="" textlink="">
      <xdr:nvSpPr>
        <xdr:cNvPr id="84" name="TextBox 83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14</xdr:row>
      <xdr:rowOff>0</xdr:rowOff>
    </xdr:from>
    <xdr:ext cx="429273" cy="390526"/>
    <xdr:sp macro="" textlink="">
      <xdr:nvSpPr>
        <xdr:cNvPr id="85" name="TextBox 84"/>
        <xdr:cNvSpPr txBox="1"/>
      </xdr:nvSpPr>
      <xdr:spPr>
        <a:xfrm>
          <a:off x="1587817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14</xdr:row>
      <xdr:rowOff>0</xdr:rowOff>
    </xdr:from>
    <xdr:ext cx="429273" cy="390526"/>
    <xdr:sp macro="" textlink="">
      <xdr:nvSpPr>
        <xdr:cNvPr id="86" name="TextBox 85"/>
        <xdr:cNvSpPr txBox="1"/>
      </xdr:nvSpPr>
      <xdr:spPr>
        <a:xfrm>
          <a:off x="749617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50</xdr:row>
      <xdr:rowOff>0</xdr:rowOff>
    </xdr:from>
    <xdr:ext cx="429273" cy="390526"/>
    <xdr:sp macro="" textlink="">
      <xdr:nvSpPr>
        <xdr:cNvPr id="87" name="TextBox 86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50</xdr:row>
      <xdr:rowOff>0</xdr:rowOff>
    </xdr:from>
    <xdr:ext cx="429273" cy="390526"/>
    <xdr:sp macro="" textlink="">
      <xdr:nvSpPr>
        <xdr:cNvPr id="88" name="TextBox 87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429273" cy="390526"/>
    <xdr:sp macro="" textlink="">
      <xdr:nvSpPr>
        <xdr:cNvPr id="89" name="TextBox 88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429273" cy="390526"/>
    <xdr:sp macro="" textlink="">
      <xdr:nvSpPr>
        <xdr:cNvPr id="90" name="TextBox 89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39</xdr:row>
      <xdr:rowOff>0</xdr:rowOff>
    </xdr:from>
    <xdr:ext cx="429273" cy="390526"/>
    <xdr:sp macro="" textlink="">
      <xdr:nvSpPr>
        <xdr:cNvPr id="91" name="TextBox 90"/>
        <xdr:cNvSpPr txBox="1"/>
      </xdr:nvSpPr>
      <xdr:spPr>
        <a:xfrm>
          <a:off x="15354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429273" cy="390526"/>
    <xdr:sp macro="" textlink="">
      <xdr:nvSpPr>
        <xdr:cNvPr id="92" name="TextBox 91"/>
        <xdr:cNvSpPr txBox="1"/>
      </xdr:nvSpPr>
      <xdr:spPr>
        <a:xfrm>
          <a:off x="6972300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34</xdr:col>
      <xdr:colOff>0</xdr:colOff>
      <xdr:row>13</xdr:row>
      <xdr:rowOff>0</xdr:rowOff>
    </xdr:from>
    <xdr:ext cx="429273" cy="390526"/>
    <xdr:sp macro="" textlink="">
      <xdr:nvSpPr>
        <xdr:cNvPr id="93" name="TextBox 92"/>
        <xdr:cNvSpPr txBox="1"/>
      </xdr:nvSpPr>
      <xdr:spPr>
        <a:xfrm>
          <a:off x="1587817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13</xdr:row>
      <xdr:rowOff>0</xdr:rowOff>
    </xdr:from>
    <xdr:ext cx="429273" cy="390526"/>
    <xdr:sp macro="" textlink="">
      <xdr:nvSpPr>
        <xdr:cNvPr id="94" name="TextBox 93"/>
        <xdr:cNvSpPr txBox="1"/>
      </xdr:nvSpPr>
      <xdr:spPr>
        <a:xfrm>
          <a:off x="7496175" y="3286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10</xdr:row>
      <xdr:rowOff>0</xdr:rowOff>
    </xdr:from>
    <xdr:ext cx="429273" cy="390526"/>
    <xdr:sp macro="" textlink="">
      <xdr:nvSpPr>
        <xdr:cNvPr id="2" name="TextBox 1"/>
        <xdr:cNvSpPr txBox="1"/>
      </xdr:nvSpPr>
      <xdr:spPr>
        <a:xfrm>
          <a:off x="22993350" y="30956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27</xdr:row>
      <xdr:rowOff>0</xdr:rowOff>
    </xdr:from>
    <xdr:ext cx="429273" cy="390526"/>
    <xdr:sp macro="" textlink="">
      <xdr:nvSpPr>
        <xdr:cNvPr id="4" name="TextBox 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53</xdr:row>
      <xdr:rowOff>0</xdr:rowOff>
    </xdr:from>
    <xdr:ext cx="429273" cy="390526"/>
    <xdr:sp macro="" textlink="">
      <xdr:nvSpPr>
        <xdr:cNvPr id="5" name="TextBox 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429273" cy="390526"/>
    <xdr:sp macro="" textlink="">
      <xdr:nvSpPr>
        <xdr:cNvPr id="6" name="TextBox 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43</xdr:row>
      <xdr:rowOff>0</xdr:rowOff>
    </xdr:from>
    <xdr:ext cx="429273" cy="390526"/>
    <xdr:sp macro="" textlink="">
      <xdr:nvSpPr>
        <xdr:cNvPr id="9" name="TextBox 8"/>
        <xdr:cNvSpPr txBox="1"/>
      </xdr:nvSpPr>
      <xdr:spPr>
        <a:xfrm>
          <a:off x="1194435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39</xdr:row>
      <xdr:rowOff>0</xdr:rowOff>
    </xdr:from>
    <xdr:ext cx="429273" cy="390526"/>
    <xdr:sp macro="" textlink="">
      <xdr:nvSpPr>
        <xdr:cNvPr id="10" name="TextBox 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19</xdr:row>
      <xdr:rowOff>0</xdr:rowOff>
    </xdr:from>
    <xdr:ext cx="429273" cy="390526"/>
    <xdr:sp macro="" textlink="">
      <xdr:nvSpPr>
        <xdr:cNvPr id="11" name="TextBox 1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17</xdr:row>
      <xdr:rowOff>0</xdr:rowOff>
    </xdr:from>
    <xdr:ext cx="429273" cy="390526"/>
    <xdr:sp macro="" textlink="">
      <xdr:nvSpPr>
        <xdr:cNvPr id="12" name="TextBox 1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3" name="TextBox 12"/>
        <xdr:cNvSpPr txBox="1"/>
      </xdr:nvSpPr>
      <xdr:spPr>
        <a:xfrm>
          <a:off x="11506200" y="28289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14" name="TextBox 1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15" name="TextBox 1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16" name="TextBox 1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17" name="TextBox 1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33</xdr:row>
      <xdr:rowOff>0</xdr:rowOff>
    </xdr:from>
    <xdr:ext cx="429273" cy="390526"/>
    <xdr:sp macro="" textlink="">
      <xdr:nvSpPr>
        <xdr:cNvPr id="18" name="TextBox 1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18</xdr:row>
      <xdr:rowOff>0</xdr:rowOff>
    </xdr:from>
    <xdr:ext cx="429273" cy="390526"/>
    <xdr:sp macro="" textlink="">
      <xdr:nvSpPr>
        <xdr:cNvPr id="19" name="TextBox 18"/>
        <xdr:cNvSpPr txBox="1"/>
      </xdr:nvSpPr>
      <xdr:spPr>
        <a:xfrm>
          <a:off x="12106275" y="34861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36</xdr:row>
      <xdr:rowOff>0</xdr:rowOff>
    </xdr:from>
    <xdr:ext cx="429273" cy="390526"/>
    <xdr:sp macro="" textlink="">
      <xdr:nvSpPr>
        <xdr:cNvPr id="20" name="TextBox 1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16</xdr:row>
      <xdr:rowOff>0</xdr:rowOff>
    </xdr:from>
    <xdr:ext cx="429273" cy="390526"/>
    <xdr:sp macro="" textlink="">
      <xdr:nvSpPr>
        <xdr:cNvPr id="21" name="TextBox 2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28</xdr:row>
      <xdr:rowOff>0</xdr:rowOff>
    </xdr:from>
    <xdr:ext cx="429273" cy="390526"/>
    <xdr:sp macro="" textlink="">
      <xdr:nvSpPr>
        <xdr:cNvPr id="22" name="TextBox 2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55</xdr:row>
      <xdr:rowOff>0</xdr:rowOff>
    </xdr:from>
    <xdr:ext cx="429273" cy="390526"/>
    <xdr:sp macro="" textlink="">
      <xdr:nvSpPr>
        <xdr:cNvPr id="23" name="TextBox 22"/>
        <xdr:cNvSpPr txBox="1"/>
      </xdr:nvSpPr>
      <xdr:spPr>
        <a:xfrm>
          <a:off x="11506200" y="3267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44</xdr:row>
      <xdr:rowOff>0</xdr:rowOff>
    </xdr:from>
    <xdr:ext cx="429273" cy="390526"/>
    <xdr:sp macro="" textlink="">
      <xdr:nvSpPr>
        <xdr:cNvPr id="24" name="TextBox 23"/>
        <xdr:cNvSpPr txBox="1"/>
      </xdr:nvSpPr>
      <xdr:spPr>
        <a:xfrm>
          <a:off x="123729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429273" cy="390526"/>
    <xdr:sp macro="" textlink="">
      <xdr:nvSpPr>
        <xdr:cNvPr id="25" name="TextBox 2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20</xdr:row>
      <xdr:rowOff>0</xdr:rowOff>
    </xdr:from>
    <xdr:ext cx="429273" cy="390526"/>
    <xdr:sp macro="" textlink="">
      <xdr:nvSpPr>
        <xdr:cNvPr id="26" name="TextBox 2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429273" cy="390526"/>
    <xdr:sp macro="" textlink="">
      <xdr:nvSpPr>
        <xdr:cNvPr id="27" name="TextBox 2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52</xdr:row>
      <xdr:rowOff>0</xdr:rowOff>
    </xdr:from>
    <xdr:ext cx="429273" cy="390526"/>
    <xdr:sp macro="" textlink="">
      <xdr:nvSpPr>
        <xdr:cNvPr id="29" name="TextBox 2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48</xdr:row>
      <xdr:rowOff>0</xdr:rowOff>
    </xdr:from>
    <xdr:ext cx="429273" cy="390526"/>
    <xdr:sp macro="" textlink="">
      <xdr:nvSpPr>
        <xdr:cNvPr id="30" name="TextBox 2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30</xdr:row>
      <xdr:rowOff>0</xdr:rowOff>
    </xdr:from>
    <xdr:ext cx="429273" cy="390526"/>
    <xdr:sp macro="" textlink="">
      <xdr:nvSpPr>
        <xdr:cNvPr id="32" name="TextBox 3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29</xdr:row>
      <xdr:rowOff>0</xdr:rowOff>
    </xdr:from>
    <xdr:ext cx="429273" cy="390526"/>
    <xdr:sp macro="" textlink="">
      <xdr:nvSpPr>
        <xdr:cNvPr id="33" name="TextBox 3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49</xdr:row>
      <xdr:rowOff>0</xdr:rowOff>
    </xdr:from>
    <xdr:ext cx="429273" cy="390526"/>
    <xdr:sp macro="" textlink="">
      <xdr:nvSpPr>
        <xdr:cNvPr id="34" name="TextBox 3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31</xdr:row>
      <xdr:rowOff>0</xdr:rowOff>
    </xdr:from>
    <xdr:ext cx="429273" cy="390526"/>
    <xdr:sp macro="" textlink="">
      <xdr:nvSpPr>
        <xdr:cNvPr id="35" name="TextBox 3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41</xdr:row>
      <xdr:rowOff>0</xdr:rowOff>
    </xdr:from>
    <xdr:ext cx="429273" cy="390526"/>
    <xdr:sp macro="" textlink="">
      <xdr:nvSpPr>
        <xdr:cNvPr id="36" name="TextBox 3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15</xdr:row>
      <xdr:rowOff>0</xdr:rowOff>
    </xdr:from>
    <xdr:ext cx="429273" cy="390526"/>
    <xdr:sp macro="" textlink="">
      <xdr:nvSpPr>
        <xdr:cNvPr id="37" name="TextBox 3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51</xdr:row>
      <xdr:rowOff>0</xdr:rowOff>
    </xdr:from>
    <xdr:ext cx="429273" cy="390526"/>
    <xdr:sp macro="" textlink="">
      <xdr:nvSpPr>
        <xdr:cNvPr id="38" name="TextBox 3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38</xdr:row>
      <xdr:rowOff>0</xdr:rowOff>
    </xdr:from>
    <xdr:ext cx="429273" cy="390526"/>
    <xdr:sp macro="" textlink="">
      <xdr:nvSpPr>
        <xdr:cNvPr id="39" name="TextBox 3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40</xdr:row>
      <xdr:rowOff>0</xdr:rowOff>
    </xdr:from>
    <xdr:ext cx="429273" cy="390526"/>
    <xdr:sp macro="" textlink="">
      <xdr:nvSpPr>
        <xdr:cNvPr id="40" name="TextBox 3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14</xdr:row>
      <xdr:rowOff>0</xdr:rowOff>
    </xdr:from>
    <xdr:ext cx="429273" cy="390526"/>
    <xdr:sp macro="" textlink="">
      <xdr:nvSpPr>
        <xdr:cNvPr id="41" name="TextBox 4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429273" cy="390526"/>
    <xdr:sp macro="" textlink="">
      <xdr:nvSpPr>
        <xdr:cNvPr id="46" name="TextBox 45"/>
        <xdr:cNvSpPr txBox="1"/>
      </xdr:nvSpPr>
      <xdr:spPr>
        <a:xfrm rot="10800000">
          <a:off x="333375" y="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Q60"/>
  <sheetViews>
    <sheetView zoomScale="80" zoomScaleNormal="80" workbookViewId="0">
      <pane xSplit="1" ySplit="9" topLeftCell="B50" activePane="bottomRight" state="frozen"/>
      <selection pane="topRight" activeCell="B1" sqref="B1"/>
      <selection pane="bottomLeft" activeCell="A10" sqref="A10"/>
      <selection pane="bottomRight" activeCell="C63" sqref="C63"/>
    </sheetView>
  </sheetViews>
  <sheetFormatPr defaultRowHeight="15" x14ac:dyDescent="0.25"/>
  <cols>
    <col min="1" max="1" width="4" style="17" customWidth="1"/>
    <col min="2" max="2" width="44" style="26" customWidth="1"/>
    <col min="3" max="3" width="8.7109375" style="17" customWidth="1"/>
    <col min="4" max="4" width="8" style="17" customWidth="1"/>
    <col min="5" max="5" width="7.85546875" style="17" customWidth="1"/>
    <col min="6" max="6" width="7.42578125" style="17" customWidth="1"/>
    <col min="7" max="7" width="7.85546875" style="17" customWidth="1"/>
    <col min="8" max="8" width="8.42578125" style="17" customWidth="1"/>
    <col min="9" max="9" width="8.28515625" style="17" customWidth="1"/>
    <col min="10" max="10" width="8.42578125" style="17" customWidth="1"/>
    <col min="11" max="12" width="6.42578125" style="17" customWidth="1"/>
    <col min="13" max="14" width="6.7109375" style="17" customWidth="1"/>
    <col min="15" max="16" width="6.85546875" style="17" customWidth="1"/>
    <col min="17" max="18" width="7.42578125" style="17" customWidth="1"/>
    <col min="19" max="20" width="7.140625" style="17" customWidth="1"/>
    <col min="21" max="21" width="9" style="17" customWidth="1"/>
    <col min="22" max="22" width="8.5703125" style="17" customWidth="1"/>
    <col min="23" max="23" width="7.28515625" style="17" customWidth="1"/>
    <col min="24" max="24" width="6.42578125" style="17" customWidth="1"/>
    <col min="25" max="30" width="8.7109375" style="17" customWidth="1"/>
    <col min="31" max="32" width="6.42578125" style="17" customWidth="1"/>
    <col min="33" max="34" width="7.28515625" style="17" customWidth="1"/>
    <col min="35" max="16384" width="9.140625" style="17"/>
  </cols>
  <sheetData>
    <row r="1" spans="1:1187" ht="15.75" x14ac:dyDescent="0.25">
      <c r="AE1" s="124" t="s">
        <v>17</v>
      </c>
      <c r="AF1" s="124"/>
      <c r="AG1" s="124"/>
      <c r="AH1" s="124"/>
      <c r="AI1" s="124"/>
    </row>
    <row r="3" spans="1:1187" s="28" customFormat="1" ht="18.75" x14ac:dyDescent="0.3">
      <c r="A3" s="119" t="s">
        <v>22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1:1187" s="28" customFormat="1" ht="18.75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</row>
    <row r="5" spans="1:1187" s="27" customFormat="1" ht="52.5" customHeight="1" x14ac:dyDescent="0.25">
      <c r="A5" s="125" t="s">
        <v>28</v>
      </c>
      <c r="B5" s="127" t="s">
        <v>39</v>
      </c>
      <c r="C5" s="130" t="s">
        <v>87</v>
      </c>
      <c r="D5" s="130"/>
      <c r="E5" s="130"/>
      <c r="F5" s="130"/>
      <c r="G5" s="130"/>
      <c r="H5" s="130"/>
      <c r="I5" s="130"/>
      <c r="J5" s="130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20" t="s">
        <v>88</v>
      </c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2"/>
    </row>
    <row r="6" spans="1:1187" s="31" customFormat="1" ht="27.75" customHeight="1" x14ac:dyDescent="0.25">
      <c r="A6" s="126"/>
      <c r="B6" s="128"/>
      <c r="C6" s="118" t="s">
        <v>2</v>
      </c>
      <c r="D6" s="118"/>
      <c r="E6" s="118"/>
      <c r="F6" s="118"/>
      <c r="G6" s="123" t="s">
        <v>101</v>
      </c>
      <c r="H6" s="123"/>
      <c r="I6" s="132" t="s">
        <v>102</v>
      </c>
      <c r="J6" s="133"/>
      <c r="K6" s="118" t="s">
        <v>18</v>
      </c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 t="s">
        <v>61</v>
      </c>
      <c r="X6" s="118"/>
      <c r="Y6" s="118" t="s">
        <v>23</v>
      </c>
      <c r="Z6" s="118"/>
      <c r="AA6" s="118" t="s">
        <v>24</v>
      </c>
      <c r="AB6" s="118"/>
      <c r="AC6" s="118" t="s">
        <v>25</v>
      </c>
      <c r="AD6" s="118"/>
      <c r="AE6" s="118" t="s">
        <v>113</v>
      </c>
      <c r="AF6" s="118"/>
      <c r="AG6" s="118" t="s">
        <v>3</v>
      </c>
      <c r="AH6" s="118"/>
      <c r="AI6" s="118" t="s">
        <v>26</v>
      </c>
      <c r="AJ6" s="118"/>
    </row>
    <row r="7" spans="1:1187" s="31" customFormat="1" ht="54" customHeight="1" x14ac:dyDescent="0.25">
      <c r="A7" s="126"/>
      <c r="B7" s="128"/>
      <c r="C7" s="118" t="s">
        <v>1</v>
      </c>
      <c r="D7" s="118"/>
      <c r="E7" s="118" t="s">
        <v>104</v>
      </c>
      <c r="F7" s="118"/>
      <c r="G7" s="123"/>
      <c r="H7" s="123"/>
      <c r="I7" s="134"/>
      <c r="J7" s="135"/>
      <c r="K7" s="118" t="s">
        <v>19</v>
      </c>
      <c r="L7" s="118"/>
      <c r="M7" s="118" t="s">
        <v>21</v>
      </c>
      <c r="N7" s="118"/>
      <c r="O7" s="118" t="s">
        <v>20</v>
      </c>
      <c r="P7" s="118"/>
      <c r="Q7" s="118" t="s">
        <v>60</v>
      </c>
      <c r="R7" s="118"/>
      <c r="S7" s="118" t="s">
        <v>92</v>
      </c>
      <c r="T7" s="118"/>
      <c r="U7" s="118" t="s">
        <v>103</v>
      </c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</row>
    <row r="8" spans="1:1187" ht="22.5" customHeight="1" x14ac:dyDescent="0.25">
      <c r="A8" s="126"/>
      <c r="B8" s="129"/>
      <c r="C8" s="34">
        <v>2018</v>
      </c>
      <c r="D8" s="34">
        <v>2019</v>
      </c>
      <c r="E8" s="34">
        <v>2018</v>
      </c>
      <c r="F8" s="34">
        <v>2019</v>
      </c>
      <c r="G8" s="34">
        <v>2018</v>
      </c>
      <c r="H8" s="34">
        <v>2019</v>
      </c>
      <c r="I8" s="34">
        <v>2018</v>
      </c>
      <c r="J8" s="34">
        <v>2019</v>
      </c>
      <c r="K8" s="34">
        <v>2018</v>
      </c>
      <c r="L8" s="34">
        <v>2019</v>
      </c>
      <c r="M8" s="34">
        <v>2018</v>
      </c>
      <c r="N8" s="34">
        <v>2019</v>
      </c>
      <c r="O8" s="34">
        <v>2018</v>
      </c>
      <c r="P8" s="34">
        <v>2019</v>
      </c>
      <c r="Q8" s="34">
        <v>2018</v>
      </c>
      <c r="R8" s="34">
        <v>2019</v>
      </c>
      <c r="S8" s="34">
        <v>2018</v>
      </c>
      <c r="T8" s="34">
        <v>2019</v>
      </c>
      <c r="U8" s="34">
        <v>2018</v>
      </c>
      <c r="V8" s="34">
        <v>2019</v>
      </c>
      <c r="W8" s="34">
        <v>2018</v>
      </c>
      <c r="X8" s="34">
        <v>2019</v>
      </c>
      <c r="Y8" s="34">
        <v>2018</v>
      </c>
      <c r="Z8" s="34">
        <v>2019</v>
      </c>
      <c r="AA8" s="34">
        <v>2018</v>
      </c>
      <c r="AB8" s="34">
        <v>2019</v>
      </c>
      <c r="AC8" s="34">
        <v>2018</v>
      </c>
      <c r="AD8" s="34">
        <v>2019</v>
      </c>
      <c r="AE8" s="34">
        <v>2018</v>
      </c>
      <c r="AF8" s="34">
        <v>2019</v>
      </c>
      <c r="AG8" s="34">
        <v>2018</v>
      </c>
      <c r="AH8" s="34">
        <v>2019</v>
      </c>
      <c r="AI8" s="34">
        <v>2018</v>
      </c>
      <c r="AJ8" s="34">
        <v>2019</v>
      </c>
    </row>
    <row r="9" spans="1:1187" ht="14.25" customHeight="1" x14ac:dyDescent="0.25">
      <c r="A9" s="6">
        <v>1</v>
      </c>
      <c r="B9" s="5">
        <f>A9+1</f>
        <v>2</v>
      </c>
      <c r="C9" s="5">
        <f t="shared" ref="C9:AJ9" si="0">B9+1</f>
        <v>3</v>
      </c>
      <c r="D9" s="5">
        <f t="shared" si="0"/>
        <v>4</v>
      </c>
      <c r="E9" s="5">
        <f t="shared" si="0"/>
        <v>5</v>
      </c>
      <c r="F9" s="5">
        <f t="shared" si="0"/>
        <v>6</v>
      </c>
      <c r="G9" s="5">
        <f t="shared" si="0"/>
        <v>7</v>
      </c>
      <c r="H9" s="5">
        <f t="shared" si="0"/>
        <v>8</v>
      </c>
      <c r="I9" s="5">
        <f t="shared" si="0"/>
        <v>9</v>
      </c>
      <c r="J9" s="32">
        <f t="shared" si="0"/>
        <v>10</v>
      </c>
      <c r="K9" s="5">
        <f t="shared" si="0"/>
        <v>11</v>
      </c>
      <c r="L9" s="5">
        <f t="shared" si="0"/>
        <v>12</v>
      </c>
      <c r="M9" s="5">
        <f t="shared" si="0"/>
        <v>13</v>
      </c>
      <c r="N9" s="5">
        <f t="shared" si="0"/>
        <v>14</v>
      </c>
      <c r="O9" s="5">
        <f t="shared" si="0"/>
        <v>15</v>
      </c>
      <c r="P9" s="5">
        <f t="shared" si="0"/>
        <v>16</v>
      </c>
      <c r="Q9" s="5">
        <f t="shared" si="0"/>
        <v>17</v>
      </c>
      <c r="R9" s="5">
        <f t="shared" si="0"/>
        <v>18</v>
      </c>
      <c r="S9" s="5">
        <f t="shared" si="0"/>
        <v>19</v>
      </c>
      <c r="T9" s="5">
        <f t="shared" si="0"/>
        <v>20</v>
      </c>
      <c r="U9" s="5">
        <f t="shared" si="0"/>
        <v>21</v>
      </c>
      <c r="V9" s="5">
        <f t="shared" si="0"/>
        <v>22</v>
      </c>
      <c r="W9" s="5">
        <f t="shared" si="0"/>
        <v>23</v>
      </c>
      <c r="X9" s="5">
        <f t="shared" si="0"/>
        <v>24</v>
      </c>
      <c r="Y9" s="5">
        <f t="shared" si="0"/>
        <v>25</v>
      </c>
      <c r="Z9" s="5">
        <f t="shared" si="0"/>
        <v>26</v>
      </c>
      <c r="AA9" s="5">
        <f t="shared" si="0"/>
        <v>27</v>
      </c>
      <c r="AB9" s="5">
        <f t="shared" si="0"/>
        <v>28</v>
      </c>
      <c r="AC9" s="5">
        <f t="shared" si="0"/>
        <v>29</v>
      </c>
      <c r="AD9" s="5">
        <f t="shared" si="0"/>
        <v>30</v>
      </c>
      <c r="AE9" s="5">
        <f t="shared" si="0"/>
        <v>31</v>
      </c>
      <c r="AF9" s="5">
        <f t="shared" si="0"/>
        <v>32</v>
      </c>
      <c r="AG9" s="5">
        <f t="shared" si="0"/>
        <v>33</v>
      </c>
      <c r="AH9" s="5">
        <f t="shared" si="0"/>
        <v>34</v>
      </c>
      <c r="AI9" s="5">
        <f t="shared" si="0"/>
        <v>35</v>
      </c>
      <c r="AJ9" s="5">
        <f t="shared" si="0"/>
        <v>36</v>
      </c>
    </row>
    <row r="10" spans="1:1187" ht="16.5" customHeight="1" x14ac:dyDescent="0.25">
      <c r="A10" s="91">
        <v>1</v>
      </c>
      <c r="B10" s="24" t="s">
        <v>181</v>
      </c>
      <c r="C10" s="57">
        <v>1</v>
      </c>
      <c r="D10" s="57">
        <v>1</v>
      </c>
      <c r="E10" s="57"/>
      <c r="F10" s="57"/>
      <c r="G10" s="57"/>
      <c r="H10" s="57"/>
      <c r="I10" s="57"/>
      <c r="J10" s="59"/>
      <c r="K10" s="57">
        <v>4</v>
      </c>
      <c r="L10" s="52">
        <v>4</v>
      </c>
      <c r="M10" s="57">
        <v>10</v>
      </c>
      <c r="N10" s="57">
        <v>10</v>
      </c>
      <c r="O10" s="57">
        <v>1</v>
      </c>
      <c r="P10" s="57">
        <v>1</v>
      </c>
      <c r="Q10" s="57"/>
      <c r="R10" s="57"/>
      <c r="S10" s="57"/>
      <c r="T10" s="57"/>
      <c r="U10" s="57"/>
      <c r="V10" s="57"/>
      <c r="W10" s="52">
        <v>1</v>
      </c>
      <c r="X10" s="52">
        <v>1</v>
      </c>
      <c r="Y10" s="53">
        <v>1</v>
      </c>
      <c r="Z10" s="53">
        <v>1</v>
      </c>
      <c r="AA10" s="53">
        <v>1</v>
      </c>
      <c r="AB10" s="53">
        <v>1</v>
      </c>
      <c r="AC10" s="53">
        <v>1</v>
      </c>
      <c r="AD10" s="53">
        <v>1</v>
      </c>
      <c r="AE10" s="53">
        <v>1</v>
      </c>
      <c r="AF10" s="53">
        <v>1</v>
      </c>
      <c r="AG10" s="53">
        <v>1</v>
      </c>
      <c r="AH10" s="53">
        <v>1</v>
      </c>
      <c r="AI10" s="53">
        <v>1</v>
      </c>
      <c r="AJ10" s="67">
        <v>1</v>
      </c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</row>
    <row r="11" spans="1:1187" ht="29.25" customHeight="1" x14ac:dyDescent="0.25">
      <c r="A11" s="51">
        <f>A10+1</f>
        <v>2</v>
      </c>
      <c r="B11" s="25" t="s">
        <v>182</v>
      </c>
      <c r="C11" s="57">
        <v>1</v>
      </c>
      <c r="D11" s="57">
        <v>1</v>
      </c>
      <c r="E11" s="57"/>
      <c r="F11" s="57"/>
      <c r="G11" s="57"/>
      <c r="H11" s="57"/>
      <c r="I11" s="57"/>
      <c r="J11" s="59"/>
      <c r="K11" s="57">
        <v>1</v>
      </c>
      <c r="L11" s="57">
        <v>1</v>
      </c>
      <c r="M11" s="57">
        <v>25</v>
      </c>
      <c r="N11" s="52">
        <v>25</v>
      </c>
      <c r="O11" s="57">
        <v>6</v>
      </c>
      <c r="P11" s="57">
        <v>6</v>
      </c>
      <c r="Q11" s="57"/>
      <c r="R11" s="57"/>
      <c r="S11" s="57">
        <v>2</v>
      </c>
      <c r="T11" s="57">
        <v>2</v>
      </c>
      <c r="U11" s="57"/>
      <c r="V11" s="57"/>
      <c r="W11" s="57">
        <v>1</v>
      </c>
      <c r="X11" s="57">
        <v>1</v>
      </c>
      <c r="Y11" s="58">
        <v>1</v>
      </c>
      <c r="Z11" s="58">
        <v>1</v>
      </c>
      <c r="AA11" s="58">
        <v>1</v>
      </c>
      <c r="AB11" s="58">
        <v>1</v>
      </c>
      <c r="AC11" s="58">
        <v>1</v>
      </c>
      <c r="AD11" s="58">
        <v>1</v>
      </c>
      <c r="AE11" s="58">
        <v>1</v>
      </c>
      <c r="AF11" s="58">
        <v>1</v>
      </c>
      <c r="AG11" s="58">
        <v>1</v>
      </c>
      <c r="AH11" s="58">
        <v>1</v>
      </c>
      <c r="AI11" s="58">
        <v>1</v>
      </c>
      <c r="AJ11" s="67">
        <v>1</v>
      </c>
    </row>
    <row r="12" spans="1:1187" ht="36" customHeight="1" x14ac:dyDescent="0.25">
      <c r="A12" s="51">
        <f t="shared" ref="A12:A22" si="1">A11+1</f>
        <v>3</v>
      </c>
      <c r="B12" s="25" t="s">
        <v>183</v>
      </c>
      <c r="C12" s="52">
        <v>1</v>
      </c>
      <c r="D12" s="52">
        <v>1</v>
      </c>
      <c r="E12" s="52"/>
      <c r="F12" s="52"/>
      <c r="G12" s="52"/>
      <c r="H12" s="52"/>
      <c r="I12" s="52"/>
      <c r="J12" s="74"/>
      <c r="K12" s="52"/>
      <c r="L12" s="52"/>
      <c r="M12" s="52"/>
      <c r="N12" s="52"/>
      <c r="O12" s="52"/>
      <c r="P12" s="52"/>
      <c r="Q12" s="52">
        <v>1</v>
      </c>
      <c r="R12" s="52">
        <v>1</v>
      </c>
      <c r="S12" s="52">
        <v>2</v>
      </c>
      <c r="T12" s="52">
        <v>2</v>
      </c>
      <c r="U12" s="52"/>
      <c r="V12" s="52"/>
      <c r="W12" s="52">
        <v>1</v>
      </c>
      <c r="X12" s="52">
        <v>1</v>
      </c>
      <c r="Y12" s="53">
        <v>1</v>
      </c>
      <c r="Z12" s="53">
        <v>1</v>
      </c>
      <c r="AA12" s="53">
        <v>1</v>
      </c>
      <c r="AB12" s="53">
        <v>1</v>
      </c>
      <c r="AC12" s="53">
        <v>1</v>
      </c>
      <c r="AD12" s="53">
        <v>1</v>
      </c>
      <c r="AE12" s="53"/>
      <c r="AF12" s="53"/>
      <c r="AG12" s="53"/>
      <c r="AH12" s="53"/>
      <c r="AI12" s="53">
        <v>1</v>
      </c>
      <c r="AJ12" s="67">
        <v>1</v>
      </c>
    </row>
    <row r="13" spans="1:1187" ht="29.25" customHeight="1" x14ac:dyDescent="0.25">
      <c r="A13" s="51">
        <f t="shared" si="1"/>
        <v>4</v>
      </c>
      <c r="B13" s="25" t="s">
        <v>184</v>
      </c>
      <c r="C13" s="57">
        <v>1</v>
      </c>
      <c r="D13" s="57">
        <v>1</v>
      </c>
      <c r="E13" s="57"/>
      <c r="F13" s="57"/>
      <c r="G13" s="57"/>
      <c r="H13" s="57"/>
      <c r="I13" s="52"/>
      <c r="J13" s="74"/>
      <c r="K13" s="57"/>
      <c r="L13" s="57"/>
      <c r="M13" s="57">
        <v>15</v>
      </c>
      <c r="N13" s="57">
        <v>15</v>
      </c>
      <c r="O13" s="57">
        <v>1</v>
      </c>
      <c r="P13" s="57">
        <v>1</v>
      </c>
      <c r="Q13" s="57" t="s">
        <v>234</v>
      </c>
      <c r="R13" s="57" t="s">
        <v>234</v>
      </c>
      <c r="S13" s="57" t="s">
        <v>234</v>
      </c>
      <c r="T13" s="57" t="s">
        <v>234</v>
      </c>
      <c r="U13" s="57" t="s">
        <v>234</v>
      </c>
      <c r="V13" s="57" t="s">
        <v>234</v>
      </c>
      <c r="W13" s="57">
        <v>1</v>
      </c>
      <c r="X13" s="57">
        <v>1</v>
      </c>
      <c r="Y13" s="58">
        <v>1</v>
      </c>
      <c r="Z13" s="58">
        <v>1</v>
      </c>
      <c r="AA13" s="58">
        <v>1</v>
      </c>
      <c r="AB13" s="58">
        <v>1</v>
      </c>
      <c r="AC13" s="58">
        <v>1</v>
      </c>
      <c r="AD13" s="58">
        <v>1</v>
      </c>
      <c r="AE13" s="58">
        <v>1</v>
      </c>
      <c r="AF13" s="58">
        <v>1</v>
      </c>
      <c r="AG13" s="58">
        <v>1</v>
      </c>
      <c r="AH13" s="58">
        <v>1</v>
      </c>
      <c r="AI13" s="58">
        <v>1</v>
      </c>
      <c r="AJ13" s="67">
        <v>1</v>
      </c>
    </row>
    <row r="14" spans="1:1187" ht="29.25" customHeight="1" x14ac:dyDescent="0.25">
      <c r="A14" s="51">
        <f t="shared" si="1"/>
        <v>5</v>
      </c>
      <c r="B14" s="47" t="s">
        <v>185</v>
      </c>
      <c r="C14" s="57">
        <v>1</v>
      </c>
      <c r="D14" s="57">
        <v>1</v>
      </c>
      <c r="E14" s="57">
        <v>1</v>
      </c>
      <c r="F14" s="57">
        <v>1</v>
      </c>
      <c r="G14" s="57"/>
      <c r="H14" s="57"/>
      <c r="I14" s="57"/>
      <c r="J14" s="59"/>
      <c r="K14" s="57"/>
      <c r="L14" s="57"/>
      <c r="M14" s="57">
        <v>21</v>
      </c>
      <c r="N14" s="57">
        <v>21</v>
      </c>
      <c r="O14" s="57"/>
      <c r="P14" s="57"/>
      <c r="Q14" s="57"/>
      <c r="R14" s="57"/>
      <c r="S14" s="57"/>
      <c r="T14" s="57"/>
      <c r="U14" s="57"/>
      <c r="V14" s="57"/>
      <c r="W14" s="57">
        <v>1</v>
      </c>
      <c r="X14" s="57">
        <v>1</v>
      </c>
      <c r="Y14" s="58">
        <v>1</v>
      </c>
      <c r="Z14" s="58">
        <v>1</v>
      </c>
      <c r="AA14" s="58">
        <v>1</v>
      </c>
      <c r="AB14" s="58">
        <v>1</v>
      </c>
      <c r="AC14" s="58"/>
      <c r="AD14" s="58"/>
      <c r="AE14" s="58">
        <v>1</v>
      </c>
      <c r="AF14" s="58">
        <v>1</v>
      </c>
      <c r="AG14" s="58">
        <v>1</v>
      </c>
      <c r="AH14" s="58">
        <v>1</v>
      </c>
      <c r="AI14" s="58">
        <v>1</v>
      </c>
      <c r="AJ14" s="67">
        <v>1</v>
      </c>
    </row>
    <row r="15" spans="1:1187" ht="29.25" customHeight="1" x14ac:dyDescent="0.25">
      <c r="A15" s="51">
        <f t="shared" si="1"/>
        <v>6</v>
      </c>
      <c r="B15" s="25" t="s">
        <v>186</v>
      </c>
      <c r="C15" s="57">
        <v>1</v>
      </c>
      <c r="D15" s="57">
        <v>1</v>
      </c>
      <c r="E15" s="57"/>
      <c r="F15" s="57"/>
      <c r="G15" s="57"/>
      <c r="H15" s="57"/>
      <c r="I15" s="57"/>
      <c r="J15" s="59"/>
      <c r="K15" s="57"/>
      <c r="L15" s="57"/>
      <c r="M15" s="57"/>
      <c r="N15" s="57"/>
      <c r="O15" s="52">
        <v>5</v>
      </c>
      <c r="P15" s="52">
        <v>5</v>
      </c>
      <c r="Q15" s="57">
        <v>1</v>
      </c>
      <c r="R15" s="57">
        <v>1</v>
      </c>
      <c r="S15" s="57">
        <v>2</v>
      </c>
      <c r="T15" s="57">
        <v>1</v>
      </c>
      <c r="U15" s="57"/>
      <c r="V15" s="57"/>
      <c r="W15" s="57">
        <v>1</v>
      </c>
      <c r="X15" s="57">
        <v>1</v>
      </c>
      <c r="Y15" s="58">
        <v>1</v>
      </c>
      <c r="Z15" s="58">
        <v>1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  <c r="AF15" s="58">
        <v>1</v>
      </c>
      <c r="AG15" s="58">
        <v>1</v>
      </c>
      <c r="AH15" s="58">
        <v>1</v>
      </c>
      <c r="AI15" s="58">
        <v>1</v>
      </c>
      <c r="AJ15" s="67">
        <v>1</v>
      </c>
    </row>
    <row r="16" spans="1:1187" ht="29.25" customHeight="1" x14ac:dyDescent="0.25">
      <c r="A16" s="51">
        <f t="shared" si="1"/>
        <v>7</v>
      </c>
      <c r="B16" s="25" t="s">
        <v>187</v>
      </c>
      <c r="C16" s="57">
        <v>1</v>
      </c>
      <c r="D16" s="57">
        <v>1</v>
      </c>
      <c r="E16" s="57"/>
      <c r="F16" s="57"/>
      <c r="G16" s="57"/>
      <c r="H16" s="57"/>
      <c r="I16" s="57"/>
      <c r="J16" s="59"/>
      <c r="K16" s="57"/>
      <c r="L16" s="57"/>
      <c r="M16" s="57">
        <v>8</v>
      </c>
      <c r="N16" s="57">
        <v>8</v>
      </c>
      <c r="O16" s="57"/>
      <c r="P16" s="57"/>
      <c r="Q16" s="57">
        <v>1</v>
      </c>
      <c r="R16" s="57">
        <v>1</v>
      </c>
      <c r="S16" s="57"/>
      <c r="T16" s="57"/>
      <c r="U16" s="57"/>
      <c r="V16" s="57"/>
      <c r="W16" s="57">
        <v>1</v>
      </c>
      <c r="X16" s="57">
        <v>1</v>
      </c>
      <c r="Y16" s="58">
        <v>1</v>
      </c>
      <c r="Z16" s="58">
        <v>1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  <c r="AF16" s="58">
        <v>1</v>
      </c>
      <c r="AG16" s="58">
        <v>1</v>
      </c>
      <c r="AH16" s="58">
        <v>1</v>
      </c>
      <c r="AI16" s="58">
        <v>1</v>
      </c>
      <c r="AJ16" s="67">
        <v>1</v>
      </c>
    </row>
    <row r="17" spans="1:36" ht="29.25" customHeight="1" x14ac:dyDescent="0.25">
      <c r="A17" s="51">
        <f t="shared" si="1"/>
        <v>8</v>
      </c>
      <c r="B17" s="25" t="s">
        <v>188</v>
      </c>
      <c r="C17" s="57">
        <v>1</v>
      </c>
      <c r="D17" s="57">
        <v>1</v>
      </c>
      <c r="E17" s="57"/>
      <c r="F17" s="57"/>
      <c r="G17" s="57"/>
      <c r="H17" s="57"/>
      <c r="I17" s="57"/>
      <c r="J17" s="59"/>
      <c r="K17" s="57"/>
      <c r="L17" s="57"/>
      <c r="M17" s="57">
        <v>6</v>
      </c>
      <c r="N17" s="57">
        <v>6</v>
      </c>
      <c r="O17" s="57"/>
      <c r="P17" s="57"/>
      <c r="Q17" s="57"/>
      <c r="R17" s="57"/>
      <c r="S17" s="57"/>
      <c r="T17" s="57"/>
      <c r="U17" s="57"/>
      <c r="V17" s="57"/>
      <c r="W17" s="57">
        <v>1</v>
      </c>
      <c r="X17" s="57">
        <v>1</v>
      </c>
      <c r="Y17" s="58">
        <v>1</v>
      </c>
      <c r="Z17" s="58">
        <v>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  <c r="AF17" s="58">
        <v>1</v>
      </c>
      <c r="AG17" s="58">
        <v>1</v>
      </c>
      <c r="AH17" s="58">
        <v>1</v>
      </c>
      <c r="AI17" s="58">
        <v>1</v>
      </c>
      <c r="AJ17" s="67">
        <v>1</v>
      </c>
    </row>
    <row r="18" spans="1:36" ht="29.25" customHeight="1" x14ac:dyDescent="0.25">
      <c r="A18" s="51">
        <f t="shared" si="1"/>
        <v>9</v>
      </c>
      <c r="B18" s="25" t="s">
        <v>189</v>
      </c>
      <c r="C18" s="57">
        <v>1</v>
      </c>
      <c r="D18" s="57">
        <v>1</v>
      </c>
      <c r="E18" s="57"/>
      <c r="F18" s="57"/>
      <c r="G18" s="57"/>
      <c r="H18" s="57"/>
      <c r="I18" s="57"/>
      <c r="J18" s="59"/>
      <c r="K18" s="57"/>
      <c r="L18" s="57"/>
      <c r="M18" s="57">
        <v>7</v>
      </c>
      <c r="N18" s="57">
        <v>7</v>
      </c>
      <c r="O18" s="57"/>
      <c r="P18" s="57"/>
      <c r="Q18" s="57"/>
      <c r="R18" s="57"/>
      <c r="S18" s="57"/>
      <c r="T18" s="57"/>
      <c r="U18" s="57"/>
      <c r="V18" s="57"/>
      <c r="W18" s="57">
        <v>1</v>
      </c>
      <c r="X18" s="57">
        <v>1</v>
      </c>
      <c r="Y18" s="58">
        <v>1</v>
      </c>
      <c r="Z18" s="58">
        <v>1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  <c r="AF18" s="58">
        <v>1</v>
      </c>
      <c r="AG18" s="58">
        <v>1</v>
      </c>
      <c r="AH18" s="58">
        <v>1</v>
      </c>
      <c r="AI18" s="58">
        <v>1</v>
      </c>
      <c r="AJ18" s="67">
        <v>1</v>
      </c>
    </row>
    <row r="19" spans="1:36" ht="29.25" customHeight="1" x14ac:dyDescent="0.25">
      <c r="A19" s="51">
        <f t="shared" si="1"/>
        <v>10</v>
      </c>
      <c r="B19" s="25" t="s">
        <v>190</v>
      </c>
      <c r="C19" s="57">
        <v>1</v>
      </c>
      <c r="D19" s="57">
        <v>1</v>
      </c>
      <c r="E19" s="57"/>
      <c r="F19" s="57"/>
      <c r="G19" s="57"/>
      <c r="H19" s="57"/>
      <c r="I19" s="57"/>
      <c r="J19" s="59"/>
      <c r="K19" s="57"/>
      <c r="L19" s="57"/>
      <c r="M19" s="57">
        <v>5</v>
      </c>
      <c r="N19" s="57">
        <v>6</v>
      </c>
      <c r="O19" s="57"/>
      <c r="P19" s="57"/>
      <c r="Q19" s="57"/>
      <c r="R19" s="57"/>
      <c r="S19" s="57"/>
      <c r="T19" s="57"/>
      <c r="U19" s="57"/>
      <c r="V19" s="57"/>
      <c r="W19" s="57">
        <v>1</v>
      </c>
      <c r="X19" s="57">
        <v>1</v>
      </c>
      <c r="Y19" s="58">
        <v>1</v>
      </c>
      <c r="Z19" s="58">
        <v>1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  <c r="AF19" s="58">
        <v>1</v>
      </c>
      <c r="AG19" s="58">
        <v>1</v>
      </c>
      <c r="AH19" s="58">
        <v>1</v>
      </c>
      <c r="AI19" s="58">
        <v>1</v>
      </c>
      <c r="AJ19" s="67">
        <v>1</v>
      </c>
    </row>
    <row r="20" spans="1:36" ht="29.25" customHeight="1" x14ac:dyDescent="0.25">
      <c r="A20" s="51">
        <f t="shared" si="1"/>
        <v>11</v>
      </c>
      <c r="B20" s="25" t="s">
        <v>191</v>
      </c>
      <c r="C20" s="57">
        <v>1</v>
      </c>
      <c r="D20" s="57">
        <v>1</v>
      </c>
      <c r="E20" s="57"/>
      <c r="F20" s="57"/>
      <c r="G20" s="57"/>
      <c r="H20" s="57"/>
      <c r="I20" s="57"/>
      <c r="J20" s="59"/>
      <c r="K20" s="57"/>
      <c r="L20" s="57"/>
      <c r="M20" s="57">
        <v>6</v>
      </c>
      <c r="N20" s="57">
        <v>6</v>
      </c>
      <c r="O20" s="57"/>
      <c r="P20" s="57"/>
      <c r="Q20" s="57"/>
      <c r="R20" s="57"/>
      <c r="S20" s="57"/>
      <c r="T20" s="57"/>
      <c r="U20" s="57"/>
      <c r="V20" s="57"/>
      <c r="W20" s="57">
        <v>1</v>
      </c>
      <c r="X20" s="57">
        <v>1</v>
      </c>
      <c r="Y20" s="57">
        <v>1</v>
      </c>
      <c r="Z20" s="57">
        <v>1</v>
      </c>
      <c r="AA20" s="57">
        <v>1</v>
      </c>
      <c r="AB20" s="57">
        <v>1</v>
      </c>
      <c r="AC20" s="57">
        <v>1</v>
      </c>
      <c r="AD20" s="57">
        <v>1</v>
      </c>
      <c r="AE20" s="57">
        <v>1</v>
      </c>
      <c r="AF20" s="57">
        <v>1</v>
      </c>
      <c r="AG20" s="57">
        <v>1</v>
      </c>
      <c r="AH20" s="57">
        <v>1</v>
      </c>
      <c r="AI20" s="57">
        <v>1</v>
      </c>
      <c r="AJ20" s="57">
        <v>1</v>
      </c>
    </row>
    <row r="21" spans="1:36" ht="29.25" customHeight="1" x14ac:dyDescent="0.25">
      <c r="A21" s="51">
        <f t="shared" si="1"/>
        <v>12</v>
      </c>
      <c r="B21" s="25" t="s">
        <v>192</v>
      </c>
      <c r="C21" s="57">
        <v>1</v>
      </c>
      <c r="D21" s="57">
        <v>1</v>
      </c>
      <c r="E21" s="57"/>
      <c r="F21" s="57"/>
      <c r="G21" s="57"/>
      <c r="H21" s="57"/>
      <c r="I21" s="57"/>
      <c r="J21" s="59"/>
      <c r="K21" s="57"/>
      <c r="L21" s="57"/>
      <c r="M21" s="57">
        <v>6</v>
      </c>
      <c r="N21" s="57">
        <v>6</v>
      </c>
      <c r="O21" s="57"/>
      <c r="P21" s="57"/>
      <c r="Q21" s="57"/>
      <c r="R21" s="57"/>
      <c r="S21" s="57"/>
      <c r="T21" s="57"/>
      <c r="U21" s="57"/>
      <c r="V21" s="57"/>
      <c r="W21" s="57">
        <v>1</v>
      </c>
      <c r="X21" s="57">
        <v>1</v>
      </c>
      <c r="Y21" s="58">
        <v>1</v>
      </c>
      <c r="Z21" s="58">
        <v>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  <c r="AF21" s="58">
        <v>1</v>
      </c>
      <c r="AG21" s="58">
        <v>1</v>
      </c>
      <c r="AH21" s="58">
        <v>1</v>
      </c>
      <c r="AI21" s="58">
        <v>1</v>
      </c>
      <c r="AJ21" s="67">
        <v>1</v>
      </c>
    </row>
    <row r="22" spans="1:36" ht="29.25" customHeight="1" x14ac:dyDescent="0.25">
      <c r="A22" s="51">
        <f t="shared" si="1"/>
        <v>13</v>
      </c>
      <c r="B22" s="25" t="s">
        <v>193</v>
      </c>
      <c r="C22" s="57">
        <v>1</v>
      </c>
      <c r="D22" s="57">
        <v>1</v>
      </c>
      <c r="E22" s="57"/>
      <c r="F22" s="57"/>
      <c r="G22" s="57"/>
      <c r="H22" s="57"/>
      <c r="I22" s="57"/>
      <c r="J22" s="59"/>
      <c r="K22" s="57"/>
      <c r="L22" s="57"/>
      <c r="M22" s="57">
        <v>1</v>
      </c>
      <c r="N22" s="57">
        <v>1</v>
      </c>
      <c r="O22" s="57"/>
      <c r="P22" s="57"/>
      <c r="Q22" s="57"/>
      <c r="R22" s="57"/>
      <c r="S22" s="57"/>
      <c r="T22" s="57"/>
      <c r="U22" s="57"/>
      <c r="V22" s="57"/>
      <c r="W22" s="57">
        <v>1</v>
      </c>
      <c r="X22" s="57">
        <v>1</v>
      </c>
      <c r="Y22" s="58">
        <v>1</v>
      </c>
      <c r="Z22" s="58">
        <v>1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  <c r="AF22" s="58">
        <v>1</v>
      </c>
      <c r="AG22" s="58"/>
      <c r="AH22" s="58"/>
      <c r="AI22" s="58"/>
      <c r="AJ22" s="67"/>
    </row>
    <row r="23" spans="1:36" ht="29.25" customHeight="1" x14ac:dyDescent="0.25">
      <c r="A23" s="54"/>
      <c r="B23" s="55" t="s">
        <v>194</v>
      </c>
      <c r="C23" s="82">
        <f>SUM(C10:C22)</f>
        <v>13</v>
      </c>
      <c r="D23" s="82">
        <f t="shared" ref="D23:AJ23" si="2">SUM(D10:D22)</f>
        <v>13</v>
      </c>
      <c r="E23" s="82">
        <f t="shared" si="2"/>
        <v>1</v>
      </c>
      <c r="F23" s="82">
        <f t="shared" si="2"/>
        <v>1</v>
      </c>
      <c r="G23" s="82">
        <f t="shared" si="2"/>
        <v>0</v>
      </c>
      <c r="H23" s="82">
        <f t="shared" si="2"/>
        <v>0</v>
      </c>
      <c r="I23" s="82">
        <f t="shared" si="2"/>
        <v>0</v>
      </c>
      <c r="J23" s="82">
        <f t="shared" si="2"/>
        <v>0</v>
      </c>
      <c r="K23" s="82">
        <f t="shared" si="2"/>
        <v>5</v>
      </c>
      <c r="L23" s="82">
        <f t="shared" si="2"/>
        <v>5</v>
      </c>
      <c r="M23" s="82">
        <f t="shared" si="2"/>
        <v>110</v>
      </c>
      <c r="N23" s="82">
        <f t="shared" si="2"/>
        <v>111</v>
      </c>
      <c r="O23" s="82">
        <f t="shared" si="2"/>
        <v>13</v>
      </c>
      <c r="P23" s="82">
        <f t="shared" si="2"/>
        <v>13</v>
      </c>
      <c r="Q23" s="82">
        <f t="shared" si="2"/>
        <v>3</v>
      </c>
      <c r="R23" s="82">
        <f t="shared" si="2"/>
        <v>3</v>
      </c>
      <c r="S23" s="82">
        <f t="shared" si="2"/>
        <v>6</v>
      </c>
      <c r="T23" s="82">
        <f t="shared" si="2"/>
        <v>5</v>
      </c>
      <c r="U23" s="82">
        <f t="shared" si="2"/>
        <v>0</v>
      </c>
      <c r="V23" s="82">
        <f t="shared" si="2"/>
        <v>0</v>
      </c>
      <c r="W23" s="82">
        <f t="shared" si="2"/>
        <v>13</v>
      </c>
      <c r="X23" s="82">
        <f t="shared" si="2"/>
        <v>13</v>
      </c>
      <c r="Y23" s="82">
        <f t="shared" si="2"/>
        <v>13</v>
      </c>
      <c r="Z23" s="82">
        <f t="shared" si="2"/>
        <v>13</v>
      </c>
      <c r="AA23" s="82">
        <f t="shared" si="2"/>
        <v>13</v>
      </c>
      <c r="AB23" s="82">
        <f t="shared" si="2"/>
        <v>13</v>
      </c>
      <c r="AC23" s="82">
        <f t="shared" si="2"/>
        <v>12</v>
      </c>
      <c r="AD23" s="82">
        <f t="shared" si="2"/>
        <v>12</v>
      </c>
      <c r="AE23" s="82">
        <f t="shared" si="2"/>
        <v>12</v>
      </c>
      <c r="AF23" s="82">
        <f t="shared" si="2"/>
        <v>12</v>
      </c>
      <c r="AG23" s="82">
        <f t="shared" si="2"/>
        <v>11</v>
      </c>
      <c r="AH23" s="82">
        <f t="shared" si="2"/>
        <v>11</v>
      </c>
      <c r="AI23" s="82">
        <f t="shared" si="2"/>
        <v>12</v>
      </c>
      <c r="AJ23" s="82">
        <f t="shared" si="2"/>
        <v>12</v>
      </c>
    </row>
    <row r="24" spans="1:36" s="23" customFormat="1" ht="29.25" customHeight="1" x14ac:dyDescent="0.25">
      <c r="A24" s="60">
        <v>1</v>
      </c>
      <c r="B24" s="47" t="s">
        <v>253</v>
      </c>
      <c r="C24" s="57"/>
      <c r="D24" s="57"/>
      <c r="E24" s="57"/>
      <c r="F24" s="57"/>
      <c r="G24" s="57"/>
      <c r="H24" s="57"/>
      <c r="I24" s="57">
        <v>1</v>
      </c>
      <c r="J24" s="59">
        <v>1</v>
      </c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>
        <v>1</v>
      </c>
      <c r="X24" s="57">
        <v>1</v>
      </c>
      <c r="Y24" s="58"/>
      <c r="Z24" s="58">
        <v>1</v>
      </c>
      <c r="AA24" s="58"/>
      <c r="AB24" s="58"/>
      <c r="AC24" s="58"/>
      <c r="AD24" s="58"/>
      <c r="AE24" s="58"/>
      <c r="AF24" s="58"/>
      <c r="AG24" s="58"/>
      <c r="AH24" s="58"/>
      <c r="AI24" s="58"/>
      <c r="AJ24" s="67"/>
    </row>
    <row r="25" spans="1:36" s="23" customFormat="1" ht="36.75" customHeight="1" x14ac:dyDescent="0.25">
      <c r="A25" s="60">
        <f>A24+1</f>
        <v>2</v>
      </c>
      <c r="B25" s="25" t="s">
        <v>227</v>
      </c>
      <c r="C25" s="57">
        <v>1</v>
      </c>
      <c r="D25" s="57"/>
      <c r="E25" s="57"/>
      <c r="F25" s="57"/>
      <c r="G25" s="57"/>
      <c r="H25" s="57">
        <v>1</v>
      </c>
      <c r="I25" s="57"/>
      <c r="J25" s="74"/>
      <c r="K25" s="57"/>
      <c r="L25" s="57"/>
      <c r="M25" s="57">
        <v>2</v>
      </c>
      <c r="N25" s="52">
        <v>2</v>
      </c>
      <c r="O25" s="57"/>
      <c r="P25" s="57"/>
      <c r="Q25" s="57"/>
      <c r="R25" s="57"/>
      <c r="S25" s="57"/>
      <c r="T25" s="57"/>
      <c r="U25" s="57"/>
      <c r="V25" s="57"/>
      <c r="W25" s="57">
        <v>1</v>
      </c>
      <c r="X25" s="57">
        <v>1</v>
      </c>
      <c r="Y25" s="58">
        <v>1</v>
      </c>
      <c r="Z25" s="58">
        <v>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  <c r="AF25" s="58">
        <v>1</v>
      </c>
      <c r="AG25" s="58">
        <v>1</v>
      </c>
      <c r="AH25" s="53">
        <v>1</v>
      </c>
      <c r="AI25" s="58">
        <v>1</v>
      </c>
      <c r="AJ25" s="67">
        <v>1</v>
      </c>
    </row>
    <row r="26" spans="1:36" ht="29.25" customHeight="1" x14ac:dyDescent="0.25">
      <c r="A26" s="60">
        <f t="shared" ref="A26:A58" si="3">A25+1</f>
        <v>3</v>
      </c>
      <c r="B26" s="47" t="s">
        <v>195</v>
      </c>
      <c r="C26" s="57"/>
      <c r="D26" s="57"/>
      <c r="E26" s="57"/>
      <c r="F26" s="57"/>
      <c r="G26" s="57">
        <v>1</v>
      </c>
      <c r="H26" s="57">
        <v>1</v>
      </c>
      <c r="I26" s="57"/>
      <c r="J26" s="59"/>
      <c r="K26" s="57"/>
      <c r="L26" s="57"/>
      <c r="M26" s="57">
        <v>7</v>
      </c>
      <c r="N26" s="57">
        <v>7</v>
      </c>
      <c r="O26" s="57"/>
      <c r="P26" s="57"/>
      <c r="Q26" s="57">
        <v>1</v>
      </c>
      <c r="R26" s="57">
        <v>1</v>
      </c>
      <c r="S26" s="57">
        <v>1</v>
      </c>
      <c r="T26" s="57">
        <v>1</v>
      </c>
      <c r="U26" s="57"/>
      <c r="V26" s="57"/>
      <c r="W26" s="57">
        <v>1</v>
      </c>
      <c r="X26" s="57">
        <v>1</v>
      </c>
      <c r="Y26" s="58">
        <v>1</v>
      </c>
      <c r="Z26" s="58">
        <v>1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  <c r="AF26" s="58">
        <v>1</v>
      </c>
      <c r="AG26" s="58">
        <v>1</v>
      </c>
      <c r="AH26" s="58">
        <v>1</v>
      </c>
      <c r="AI26" s="58"/>
      <c r="AJ26" s="67">
        <v>1</v>
      </c>
    </row>
    <row r="27" spans="1:36" ht="29.25" customHeight="1" x14ac:dyDescent="0.25">
      <c r="A27" s="60">
        <f t="shared" si="3"/>
        <v>4</v>
      </c>
      <c r="B27" s="47" t="s">
        <v>196</v>
      </c>
      <c r="C27" s="57"/>
      <c r="D27" s="57"/>
      <c r="E27" s="57"/>
      <c r="F27" s="57"/>
      <c r="G27" s="57">
        <v>1</v>
      </c>
      <c r="H27" s="57">
        <v>1</v>
      </c>
      <c r="I27" s="57"/>
      <c r="J27" s="59"/>
      <c r="K27" s="57"/>
      <c r="L27" s="57"/>
      <c r="M27" s="57"/>
      <c r="N27" s="57">
        <v>1</v>
      </c>
      <c r="O27" s="57"/>
      <c r="P27" s="57"/>
      <c r="Q27" s="57"/>
      <c r="R27" s="57"/>
      <c r="S27" s="57"/>
      <c r="T27" s="57"/>
      <c r="U27" s="57"/>
      <c r="V27" s="57"/>
      <c r="W27" s="57">
        <v>1</v>
      </c>
      <c r="X27" s="57">
        <v>1</v>
      </c>
      <c r="Y27" s="58">
        <v>1</v>
      </c>
      <c r="Z27" s="58">
        <v>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  <c r="AF27" s="58">
        <v>1</v>
      </c>
      <c r="AG27" s="58"/>
      <c r="AH27" s="58"/>
      <c r="AI27" s="58"/>
      <c r="AJ27" s="67"/>
    </row>
    <row r="28" spans="1:36" ht="29.25" customHeight="1" x14ac:dyDescent="0.25">
      <c r="A28" s="60">
        <f t="shared" si="3"/>
        <v>5</v>
      </c>
      <c r="B28" s="47" t="s">
        <v>197</v>
      </c>
      <c r="C28" s="57"/>
      <c r="D28" s="57"/>
      <c r="E28" s="57"/>
      <c r="F28" s="57"/>
      <c r="G28" s="52">
        <v>1</v>
      </c>
      <c r="H28" s="52">
        <v>1</v>
      </c>
      <c r="I28" s="52"/>
      <c r="J28" s="74"/>
      <c r="K28" s="57"/>
      <c r="L28" s="57"/>
      <c r="M28" s="57">
        <v>4</v>
      </c>
      <c r="N28" s="57">
        <v>4</v>
      </c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>
        <v>1</v>
      </c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  <c r="AF28" s="58">
        <v>1</v>
      </c>
      <c r="AG28" s="58">
        <v>1</v>
      </c>
      <c r="AH28" s="58">
        <v>1</v>
      </c>
      <c r="AI28" s="58"/>
      <c r="AJ28" s="67"/>
    </row>
    <row r="29" spans="1:36" ht="29.25" customHeight="1" x14ac:dyDescent="0.25">
      <c r="A29" s="60">
        <f t="shared" si="3"/>
        <v>6</v>
      </c>
      <c r="B29" s="47" t="s">
        <v>198</v>
      </c>
      <c r="C29" s="57"/>
      <c r="D29" s="57"/>
      <c r="E29" s="57"/>
      <c r="F29" s="57"/>
      <c r="G29" s="57">
        <v>1</v>
      </c>
      <c r="H29" s="57">
        <v>1</v>
      </c>
      <c r="I29" s="57"/>
      <c r="J29" s="59"/>
      <c r="K29" s="57"/>
      <c r="L29" s="57"/>
      <c r="M29" s="57">
        <v>3</v>
      </c>
      <c r="N29" s="57">
        <v>3</v>
      </c>
      <c r="O29" s="57"/>
      <c r="P29" s="57"/>
      <c r="Q29" s="57"/>
      <c r="R29" s="57"/>
      <c r="S29" s="57"/>
      <c r="T29" s="57"/>
      <c r="U29" s="57"/>
      <c r="V29" s="57"/>
      <c r="W29" s="57">
        <v>1</v>
      </c>
      <c r="X29" s="57">
        <v>1</v>
      </c>
      <c r="Y29" s="58">
        <v>1</v>
      </c>
      <c r="Z29" s="58">
        <v>1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  <c r="AF29" s="58">
        <v>1</v>
      </c>
      <c r="AG29" s="58">
        <v>1</v>
      </c>
      <c r="AH29" s="58">
        <v>1</v>
      </c>
      <c r="AI29" s="58"/>
      <c r="AJ29" s="67"/>
    </row>
    <row r="30" spans="1:36" ht="29.25" customHeight="1" x14ac:dyDescent="0.25">
      <c r="A30" s="60">
        <f t="shared" si="3"/>
        <v>7</v>
      </c>
      <c r="B30" s="47" t="s">
        <v>199</v>
      </c>
      <c r="C30" s="57"/>
      <c r="D30" s="57"/>
      <c r="E30" s="57"/>
      <c r="F30" s="57"/>
      <c r="G30" s="57"/>
      <c r="H30" s="57"/>
      <c r="I30" s="52">
        <v>1</v>
      </c>
      <c r="J30" s="74">
        <v>1</v>
      </c>
      <c r="K30" s="57"/>
      <c r="L30" s="57"/>
      <c r="M30" s="57">
        <v>1</v>
      </c>
      <c r="N30" s="57">
        <v>1</v>
      </c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8">
        <v>1</v>
      </c>
      <c r="Z30" s="58">
        <v>1</v>
      </c>
      <c r="AA30" s="58"/>
      <c r="AB30" s="58"/>
      <c r="AC30" s="58">
        <v>1</v>
      </c>
      <c r="AD30" s="58">
        <v>1</v>
      </c>
      <c r="AE30" s="58"/>
      <c r="AF30" s="58"/>
      <c r="AG30" s="58"/>
      <c r="AH30" s="58"/>
      <c r="AI30" s="58"/>
      <c r="AJ30" s="67"/>
    </row>
    <row r="31" spans="1:36" ht="29.25" customHeight="1" x14ac:dyDescent="0.25">
      <c r="A31" s="60">
        <f t="shared" si="3"/>
        <v>8</v>
      </c>
      <c r="B31" s="47" t="s">
        <v>200</v>
      </c>
      <c r="C31" s="57"/>
      <c r="D31" s="57"/>
      <c r="E31" s="57"/>
      <c r="F31" s="57"/>
      <c r="G31" s="57">
        <v>1</v>
      </c>
      <c r="H31" s="57">
        <v>1</v>
      </c>
      <c r="I31" s="57"/>
      <c r="J31" s="59"/>
      <c r="K31" s="57"/>
      <c r="L31" s="57"/>
      <c r="M31" s="57">
        <v>3</v>
      </c>
      <c r="N31" s="57">
        <v>3</v>
      </c>
      <c r="O31" s="57"/>
      <c r="P31" s="57"/>
      <c r="Q31" s="57"/>
      <c r="R31" s="57"/>
      <c r="S31" s="57"/>
      <c r="T31" s="57"/>
      <c r="U31" s="57"/>
      <c r="V31" s="57"/>
      <c r="W31" s="57">
        <v>1</v>
      </c>
      <c r="X31" s="57">
        <v>1</v>
      </c>
      <c r="Y31" s="58">
        <v>1</v>
      </c>
      <c r="Z31" s="58">
        <v>1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  <c r="AF31" s="58">
        <v>1</v>
      </c>
      <c r="AG31" s="58">
        <v>1</v>
      </c>
      <c r="AH31" s="58">
        <v>1</v>
      </c>
      <c r="AI31" s="58">
        <v>1</v>
      </c>
      <c r="AJ31" s="67">
        <v>1</v>
      </c>
    </row>
    <row r="32" spans="1:36" ht="29.25" customHeight="1" x14ac:dyDescent="0.25">
      <c r="A32" s="60">
        <f t="shared" si="3"/>
        <v>9</v>
      </c>
      <c r="B32" s="47" t="s">
        <v>201</v>
      </c>
      <c r="C32" s="57"/>
      <c r="D32" s="57"/>
      <c r="E32" s="57"/>
      <c r="F32" s="57"/>
      <c r="G32" s="81">
        <v>1</v>
      </c>
      <c r="H32" s="81">
        <v>1</v>
      </c>
      <c r="I32" s="81"/>
      <c r="J32" s="83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84">
        <v>1</v>
      </c>
      <c r="X32" s="84">
        <v>1</v>
      </c>
      <c r="Y32" s="85">
        <v>1</v>
      </c>
      <c r="Z32" s="85">
        <v>1</v>
      </c>
      <c r="AA32" s="85">
        <v>1</v>
      </c>
      <c r="AB32" s="85">
        <v>1</v>
      </c>
      <c r="AC32" s="85">
        <v>1</v>
      </c>
      <c r="AD32" s="85">
        <v>1</v>
      </c>
      <c r="AE32" s="85">
        <v>1</v>
      </c>
      <c r="AF32" s="85">
        <v>1</v>
      </c>
      <c r="AG32" s="85">
        <v>1</v>
      </c>
      <c r="AH32" s="85">
        <v>1</v>
      </c>
      <c r="AI32" s="58"/>
      <c r="AJ32" s="67"/>
    </row>
    <row r="33" spans="1:36" ht="29.25" customHeight="1" x14ac:dyDescent="0.25">
      <c r="A33" s="60">
        <f t="shared" si="3"/>
        <v>10</v>
      </c>
      <c r="B33" s="47" t="s">
        <v>202</v>
      </c>
      <c r="C33" s="57"/>
      <c r="D33" s="57"/>
      <c r="E33" s="57"/>
      <c r="F33" s="57"/>
      <c r="G33" s="52">
        <v>1</v>
      </c>
      <c r="H33" s="52">
        <v>1</v>
      </c>
      <c r="I33" s="57"/>
      <c r="J33" s="59"/>
      <c r="K33" s="57"/>
      <c r="L33" s="57"/>
      <c r="M33" s="57">
        <v>7</v>
      </c>
      <c r="N33" s="57">
        <v>7</v>
      </c>
      <c r="O33" s="57"/>
      <c r="P33" s="57"/>
      <c r="Q33" s="57"/>
      <c r="R33" s="57"/>
      <c r="S33" s="57"/>
      <c r="T33" s="57"/>
      <c r="U33" s="57"/>
      <c r="V33" s="57"/>
      <c r="W33" s="57">
        <v>1</v>
      </c>
      <c r="X33" s="57">
        <v>1</v>
      </c>
      <c r="Y33" s="58">
        <v>1</v>
      </c>
      <c r="Z33" s="58">
        <v>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  <c r="AF33" s="58">
        <v>1</v>
      </c>
      <c r="AG33" s="58">
        <v>1</v>
      </c>
      <c r="AH33" s="58">
        <v>1</v>
      </c>
      <c r="AI33" s="58">
        <v>1</v>
      </c>
      <c r="AJ33" s="67">
        <v>1</v>
      </c>
    </row>
    <row r="34" spans="1:36" ht="29.25" customHeight="1" x14ac:dyDescent="0.25">
      <c r="A34" s="60">
        <f t="shared" si="3"/>
        <v>11</v>
      </c>
      <c r="B34" s="25" t="s">
        <v>245</v>
      </c>
      <c r="C34" s="57"/>
      <c r="D34" s="57"/>
      <c r="E34" s="57"/>
      <c r="F34" s="57"/>
      <c r="G34" s="52"/>
      <c r="H34" s="52"/>
      <c r="I34" s="52">
        <v>1</v>
      </c>
      <c r="J34" s="74">
        <v>1</v>
      </c>
      <c r="K34" s="57"/>
      <c r="L34" s="57"/>
      <c r="M34" s="57">
        <v>3</v>
      </c>
      <c r="N34" s="57">
        <v>3</v>
      </c>
      <c r="O34" s="57"/>
      <c r="P34" s="57"/>
      <c r="Q34" s="57"/>
      <c r="R34" s="57"/>
      <c r="S34" s="57"/>
      <c r="T34" s="57"/>
      <c r="U34" s="57"/>
      <c r="V34" s="57"/>
      <c r="W34" s="57">
        <v>1</v>
      </c>
      <c r="X34" s="57">
        <v>1</v>
      </c>
      <c r="Y34" s="58">
        <v>1</v>
      </c>
      <c r="Z34" s="58"/>
      <c r="AA34" s="58">
        <v>1</v>
      </c>
      <c r="AB34" s="58">
        <v>1</v>
      </c>
      <c r="AC34" s="58">
        <v>1</v>
      </c>
      <c r="AD34" s="58">
        <v>1</v>
      </c>
      <c r="AE34" s="58"/>
      <c r="AF34" s="58"/>
      <c r="AG34" s="58"/>
      <c r="AH34" s="58"/>
      <c r="AI34" s="58"/>
      <c r="AJ34" s="67"/>
    </row>
    <row r="35" spans="1:36" ht="29.25" customHeight="1" x14ac:dyDescent="0.25">
      <c r="A35" s="60">
        <f t="shared" si="3"/>
        <v>12</v>
      </c>
      <c r="B35" s="47" t="s">
        <v>203</v>
      </c>
      <c r="C35" s="57"/>
      <c r="D35" s="57"/>
      <c r="E35" s="57"/>
      <c r="F35" s="57"/>
      <c r="G35" s="57"/>
      <c r="H35" s="57"/>
      <c r="I35" s="57">
        <v>1</v>
      </c>
      <c r="J35" s="59">
        <v>1</v>
      </c>
      <c r="K35" s="57"/>
      <c r="L35" s="57"/>
      <c r="M35" s="52">
        <v>1</v>
      </c>
      <c r="N35" s="52">
        <v>1</v>
      </c>
      <c r="O35" s="57"/>
      <c r="P35" s="57"/>
      <c r="Q35" s="57"/>
      <c r="R35" s="57"/>
      <c r="S35" s="57"/>
      <c r="T35" s="57"/>
      <c r="U35" s="57"/>
      <c r="V35" s="57"/>
      <c r="W35" s="57">
        <v>1</v>
      </c>
      <c r="X35" s="57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  <c r="AF35" s="58">
        <v>1</v>
      </c>
      <c r="AG35" s="58"/>
      <c r="AH35" s="58"/>
      <c r="AI35" s="58"/>
      <c r="AJ35" s="67"/>
    </row>
    <row r="36" spans="1:36" ht="29.25" customHeight="1" x14ac:dyDescent="0.25">
      <c r="A36" s="60">
        <f t="shared" si="3"/>
        <v>13</v>
      </c>
      <c r="B36" s="47" t="s">
        <v>204</v>
      </c>
      <c r="C36" s="57"/>
      <c r="D36" s="57"/>
      <c r="E36" s="57"/>
      <c r="F36" s="57"/>
      <c r="G36" s="57"/>
      <c r="H36" s="57"/>
      <c r="I36" s="57">
        <v>1</v>
      </c>
      <c r="J36" s="59">
        <v>1</v>
      </c>
      <c r="K36" s="57"/>
      <c r="L36" s="57"/>
      <c r="M36" s="57">
        <v>1</v>
      </c>
      <c r="N36" s="57">
        <v>1</v>
      </c>
      <c r="O36" s="57"/>
      <c r="P36" s="57"/>
      <c r="Q36" s="57"/>
      <c r="R36" s="57"/>
      <c r="S36" s="57"/>
      <c r="T36" s="57"/>
      <c r="U36" s="57"/>
      <c r="V36" s="57"/>
      <c r="W36" s="57">
        <v>1</v>
      </c>
      <c r="X36" s="57">
        <v>1</v>
      </c>
      <c r="Y36" s="58"/>
      <c r="Z36" s="58"/>
      <c r="AA36" s="53"/>
      <c r="AB36" s="53"/>
      <c r="AC36" s="53">
        <v>1</v>
      </c>
      <c r="AD36" s="53">
        <v>1</v>
      </c>
      <c r="AE36" s="58"/>
      <c r="AF36" s="58"/>
      <c r="AG36" s="58"/>
      <c r="AH36" s="58"/>
      <c r="AI36" s="58"/>
      <c r="AJ36" s="67"/>
    </row>
    <row r="37" spans="1:36" ht="29.25" customHeight="1" x14ac:dyDescent="0.25">
      <c r="A37" s="60">
        <f t="shared" si="3"/>
        <v>14</v>
      </c>
      <c r="B37" s="25" t="s">
        <v>205</v>
      </c>
      <c r="C37" s="57"/>
      <c r="D37" s="57"/>
      <c r="E37" s="57"/>
      <c r="F37" s="57"/>
      <c r="G37" s="57">
        <v>1</v>
      </c>
      <c r="H37" s="57">
        <v>1</v>
      </c>
      <c r="I37" s="57"/>
      <c r="J37" s="59"/>
      <c r="K37" s="57"/>
      <c r="L37" s="57"/>
      <c r="M37" s="57">
        <v>1</v>
      </c>
      <c r="N37" s="57">
        <v>1</v>
      </c>
      <c r="O37" s="57"/>
      <c r="P37" s="57"/>
      <c r="Q37" s="57"/>
      <c r="R37" s="57"/>
      <c r="S37" s="57"/>
      <c r="T37" s="57"/>
      <c r="U37" s="57"/>
      <c r="V37" s="57"/>
      <c r="W37" s="57">
        <v>1</v>
      </c>
      <c r="X37" s="57">
        <v>1</v>
      </c>
      <c r="Y37" s="58">
        <v>1</v>
      </c>
      <c r="Z37" s="58">
        <v>1</v>
      </c>
      <c r="AA37" s="58">
        <v>1</v>
      </c>
      <c r="AB37" s="58">
        <v>1</v>
      </c>
      <c r="AC37" s="58"/>
      <c r="AD37" s="58"/>
      <c r="AE37" s="58">
        <v>1</v>
      </c>
      <c r="AF37" s="58">
        <v>1</v>
      </c>
      <c r="AG37" s="58"/>
      <c r="AH37" s="58"/>
      <c r="AI37" s="58"/>
      <c r="AJ37" s="67"/>
    </row>
    <row r="38" spans="1:36" ht="29.25" customHeight="1" x14ac:dyDescent="0.25">
      <c r="A38" s="60">
        <f t="shared" si="3"/>
        <v>15</v>
      </c>
      <c r="B38" s="47" t="s">
        <v>206</v>
      </c>
      <c r="C38" s="57"/>
      <c r="D38" s="57"/>
      <c r="E38" s="57"/>
      <c r="F38" s="57"/>
      <c r="G38" s="57"/>
      <c r="H38" s="57"/>
      <c r="I38" s="57">
        <v>1</v>
      </c>
      <c r="J38" s="59">
        <v>1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8">
        <v>1</v>
      </c>
      <c r="Z38" s="58">
        <v>1</v>
      </c>
      <c r="AA38" s="58"/>
      <c r="AB38" s="58"/>
      <c r="AC38" s="58">
        <v>1</v>
      </c>
      <c r="AD38" s="58">
        <v>1</v>
      </c>
      <c r="AE38" s="58"/>
      <c r="AF38" s="58"/>
      <c r="AG38" s="58"/>
      <c r="AH38" s="58"/>
      <c r="AI38" s="58"/>
      <c r="AJ38" s="67"/>
    </row>
    <row r="39" spans="1:36" ht="29.25" customHeight="1" x14ac:dyDescent="0.25">
      <c r="A39" s="60">
        <f t="shared" si="3"/>
        <v>16</v>
      </c>
      <c r="B39" s="25" t="s">
        <v>207</v>
      </c>
      <c r="C39" s="57"/>
      <c r="D39" s="57"/>
      <c r="E39" s="57"/>
      <c r="F39" s="57"/>
      <c r="G39" s="57"/>
      <c r="H39" s="57"/>
      <c r="I39" s="57">
        <v>1</v>
      </c>
      <c r="J39" s="59">
        <v>1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8">
        <v>1</v>
      </c>
      <c r="Z39" s="58">
        <v>1</v>
      </c>
      <c r="AA39" s="58"/>
      <c r="AB39" s="58"/>
      <c r="AC39" s="58"/>
      <c r="AD39" s="58"/>
      <c r="AE39" s="58"/>
      <c r="AF39" s="58"/>
      <c r="AG39" s="58"/>
      <c r="AH39" s="58"/>
      <c r="AI39" s="58"/>
      <c r="AJ39" s="67"/>
    </row>
    <row r="40" spans="1:36" ht="29.25" customHeight="1" x14ac:dyDescent="0.25">
      <c r="A40" s="60">
        <f t="shared" si="3"/>
        <v>17</v>
      </c>
      <c r="B40" s="47" t="s">
        <v>208</v>
      </c>
      <c r="C40" s="57"/>
      <c r="D40" s="57"/>
      <c r="E40" s="57"/>
      <c r="F40" s="57"/>
      <c r="G40" s="57">
        <v>1</v>
      </c>
      <c r="H40" s="57">
        <v>1</v>
      </c>
      <c r="I40" s="57"/>
      <c r="J40" s="59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8">
        <v>1</v>
      </c>
      <c r="Z40" s="58">
        <v>1</v>
      </c>
      <c r="AA40" s="58">
        <v>1</v>
      </c>
      <c r="AB40" s="58">
        <v>1</v>
      </c>
      <c r="AC40" s="58"/>
      <c r="AD40" s="58"/>
      <c r="AE40" s="58">
        <v>1</v>
      </c>
      <c r="AF40" s="58">
        <v>1</v>
      </c>
      <c r="AG40" s="58"/>
      <c r="AH40" s="58"/>
      <c r="AI40" s="58">
        <v>1</v>
      </c>
      <c r="AJ40" s="67">
        <v>1</v>
      </c>
    </row>
    <row r="41" spans="1:36" ht="29.25" customHeight="1" x14ac:dyDescent="0.25">
      <c r="A41" s="60">
        <f t="shared" si="3"/>
        <v>18</v>
      </c>
      <c r="B41" s="47" t="s">
        <v>209</v>
      </c>
      <c r="C41" s="57"/>
      <c r="D41" s="57"/>
      <c r="E41" s="57"/>
      <c r="F41" s="57"/>
      <c r="G41" s="57"/>
      <c r="H41" s="57"/>
      <c r="I41" s="57">
        <v>1</v>
      </c>
      <c r="J41" s="59">
        <v>1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8">
        <v>1</v>
      </c>
      <c r="Z41" s="58">
        <v>1</v>
      </c>
      <c r="AA41" s="58"/>
      <c r="AB41" s="58"/>
      <c r="AC41" s="58"/>
      <c r="AD41" s="58"/>
      <c r="AE41" s="58"/>
      <c r="AF41" s="58"/>
      <c r="AG41" s="58"/>
      <c r="AH41" s="58"/>
      <c r="AI41" s="58"/>
      <c r="AJ41" s="67"/>
    </row>
    <row r="42" spans="1:36" ht="29.25" customHeight="1" x14ac:dyDescent="0.25">
      <c r="A42" s="60">
        <f t="shared" si="3"/>
        <v>19</v>
      </c>
      <c r="B42" s="47" t="s">
        <v>210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</row>
    <row r="43" spans="1:36" ht="29.25" customHeight="1" x14ac:dyDescent="0.25">
      <c r="A43" s="60">
        <f t="shared" si="3"/>
        <v>20</v>
      </c>
      <c r="B43" s="47" t="s">
        <v>211</v>
      </c>
      <c r="C43" s="57"/>
      <c r="D43" s="57"/>
      <c r="E43" s="57"/>
      <c r="F43" s="57"/>
      <c r="G43" s="57"/>
      <c r="H43" s="57"/>
      <c r="I43" s="57">
        <v>1</v>
      </c>
      <c r="J43" s="59">
        <v>1</v>
      </c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8">
        <v>1</v>
      </c>
      <c r="Z43" s="58">
        <v>1</v>
      </c>
      <c r="AA43" s="58"/>
      <c r="AB43" s="58"/>
      <c r="AC43" s="58"/>
      <c r="AD43" s="58"/>
      <c r="AE43" s="58"/>
      <c r="AF43" s="58"/>
      <c r="AG43" s="58"/>
      <c r="AH43" s="58"/>
      <c r="AI43" s="58">
        <v>1</v>
      </c>
      <c r="AJ43" s="67">
        <v>1</v>
      </c>
    </row>
    <row r="44" spans="1:36" ht="47.25" customHeight="1" x14ac:dyDescent="0.25">
      <c r="A44" s="60">
        <f t="shared" si="3"/>
        <v>21</v>
      </c>
      <c r="B44" s="25" t="s">
        <v>212</v>
      </c>
      <c r="C44" s="57"/>
      <c r="D44" s="57"/>
      <c r="E44" s="57"/>
      <c r="F44" s="57"/>
      <c r="G44" s="57"/>
      <c r="H44" s="57"/>
      <c r="I44" s="57">
        <v>1</v>
      </c>
      <c r="J44" s="59">
        <v>1</v>
      </c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8">
        <v>1</v>
      </c>
      <c r="Z44" s="58">
        <v>1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67"/>
    </row>
    <row r="45" spans="1:36" ht="29.25" customHeight="1" x14ac:dyDescent="0.25">
      <c r="A45" s="60">
        <f t="shared" si="3"/>
        <v>22</v>
      </c>
      <c r="B45" s="25" t="s">
        <v>213</v>
      </c>
      <c r="C45" s="57"/>
      <c r="D45" s="57"/>
      <c r="E45" s="57"/>
      <c r="F45" s="57"/>
      <c r="G45" s="57"/>
      <c r="H45" s="57"/>
      <c r="I45" s="57">
        <v>1</v>
      </c>
      <c r="J45" s="59">
        <v>1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>
        <v>1</v>
      </c>
      <c r="X45" s="57">
        <v>1</v>
      </c>
      <c r="Y45" s="58">
        <v>1</v>
      </c>
      <c r="Z45" s="58">
        <v>1</v>
      </c>
      <c r="AA45" s="58">
        <v>1</v>
      </c>
      <c r="AB45" s="58">
        <v>1</v>
      </c>
      <c r="AC45" s="58"/>
      <c r="AD45" s="58"/>
      <c r="AE45" s="58"/>
      <c r="AF45" s="58"/>
      <c r="AG45" s="58"/>
      <c r="AH45" s="58"/>
      <c r="AI45" s="58"/>
      <c r="AJ45" s="67"/>
    </row>
    <row r="46" spans="1:36" ht="29.25" customHeight="1" x14ac:dyDescent="0.25">
      <c r="A46" s="60">
        <f t="shared" si="3"/>
        <v>23</v>
      </c>
      <c r="B46" s="25" t="s">
        <v>214</v>
      </c>
      <c r="C46" s="69"/>
      <c r="D46" s="69"/>
      <c r="E46" s="69"/>
      <c r="F46" s="69"/>
      <c r="G46" s="69"/>
      <c r="H46" s="69"/>
      <c r="I46" s="69">
        <v>1</v>
      </c>
      <c r="J46" s="69">
        <v>1</v>
      </c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</row>
    <row r="47" spans="1:36" ht="29.25" customHeight="1" x14ac:dyDescent="0.25">
      <c r="A47" s="60">
        <f t="shared" si="3"/>
        <v>24</v>
      </c>
      <c r="B47" s="25" t="s">
        <v>215</v>
      </c>
      <c r="C47" s="69"/>
      <c r="D47" s="69"/>
      <c r="E47" s="69"/>
      <c r="F47" s="69"/>
      <c r="G47" s="69"/>
      <c r="H47" s="69"/>
      <c r="I47" s="69">
        <v>1</v>
      </c>
      <c r="J47" s="69">
        <v>1</v>
      </c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</row>
    <row r="48" spans="1:36" ht="29.25" customHeight="1" x14ac:dyDescent="0.25">
      <c r="A48" s="60">
        <f t="shared" si="3"/>
        <v>25</v>
      </c>
      <c r="B48" s="47" t="s">
        <v>216</v>
      </c>
      <c r="C48" s="57"/>
      <c r="D48" s="57"/>
      <c r="E48" s="57"/>
      <c r="F48" s="57"/>
      <c r="G48" s="57">
        <v>1</v>
      </c>
      <c r="H48" s="57">
        <v>1</v>
      </c>
      <c r="I48" s="57"/>
      <c r="J48" s="59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>
        <v>1</v>
      </c>
      <c r="X48" s="57">
        <v>1</v>
      </c>
      <c r="Y48" s="58">
        <v>1</v>
      </c>
      <c r="Z48" s="58">
        <v>1</v>
      </c>
      <c r="AA48" s="58">
        <v>1</v>
      </c>
      <c r="AB48" s="58">
        <v>1</v>
      </c>
      <c r="AC48" s="58"/>
      <c r="AD48" s="58"/>
      <c r="AE48" s="58">
        <v>1</v>
      </c>
      <c r="AF48" s="58">
        <v>1</v>
      </c>
      <c r="AG48" s="58"/>
      <c r="AH48" s="58"/>
      <c r="AI48" s="58"/>
      <c r="AJ48" s="67"/>
    </row>
    <row r="49" spans="1:36" ht="29.25" customHeight="1" x14ac:dyDescent="0.25">
      <c r="A49" s="60">
        <f t="shared" si="3"/>
        <v>26</v>
      </c>
      <c r="B49" s="47" t="s">
        <v>275</v>
      </c>
      <c r="C49" s="57"/>
      <c r="D49" s="57"/>
      <c r="E49" s="57"/>
      <c r="F49" s="57"/>
      <c r="G49" s="57">
        <v>1</v>
      </c>
      <c r="H49" s="57">
        <v>1</v>
      </c>
      <c r="I49" s="57"/>
      <c r="J49" s="59"/>
      <c r="K49" s="57"/>
      <c r="L49" s="57"/>
      <c r="M49" s="57">
        <v>3</v>
      </c>
      <c r="N49" s="57">
        <v>3</v>
      </c>
      <c r="O49" s="57"/>
      <c r="P49" s="57"/>
      <c r="Q49" s="57"/>
      <c r="R49" s="57"/>
      <c r="S49" s="57"/>
      <c r="T49" s="57"/>
      <c r="U49" s="57"/>
      <c r="V49" s="57"/>
      <c r="W49" s="57">
        <v>1</v>
      </c>
      <c r="X49" s="57">
        <v>1</v>
      </c>
      <c r="Y49" s="58">
        <v>1</v>
      </c>
      <c r="Z49" s="58">
        <v>1</v>
      </c>
      <c r="AA49" s="58">
        <v>1</v>
      </c>
      <c r="AB49" s="58">
        <v>1</v>
      </c>
      <c r="AC49" s="58"/>
      <c r="AD49" s="58"/>
      <c r="AE49" s="58">
        <v>1</v>
      </c>
      <c r="AF49" s="58">
        <v>1</v>
      </c>
      <c r="AG49" s="58"/>
      <c r="AH49" s="58"/>
      <c r="AI49" s="53"/>
      <c r="AJ49" s="67"/>
    </row>
    <row r="50" spans="1:36" ht="29.25" customHeight="1" x14ac:dyDescent="0.25">
      <c r="A50" s="60">
        <f t="shared" si="3"/>
        <v>27</v>
      </c>
      <c r="B50" s="47" t="s">
        <v>218</v>
      </c>
      <c r="C50" s="57"/>
      <c r="D50" s="57"/>
      <c r="E50" s="57"/>
      <c r="F50" s="57"/>
      <c r="G50" s="57"/>
      <c r="H50" s="57"/>
      <c r="I50" s="57">
        <v>3</v>
      </c>
      <c r="J50" s="59">
        <v>4</v>
      </c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8">
        <v>1</v>
      </c>
      <c r="Z50" s="58">
        <v>1</v>
      </c>
      <c r="AA50" s="58"/>
      <c r="AB50" s="58"/>
      <c r="AC50" s="58"/>
      <c r="AD50" s="58"/>
      <c r="AE50" s="58">
        <v>1</v>
      </c>
      <c r="AF50" s="58">
        <v>1</v>
      </c>
      <c r="AG50" s="58"/>
      <c r="AH50" s="58"/>
      <c r="AI50" s="58"/>
      <c r="AJ50" s="58"/>
    </row>
    <row r="51" spans="1:36" ht="29.25" customHeight="1" x14ac:dyDescent="0.25">
      <c r="A51" s="60">
        <f t="shared" si="3"/>
        <v>28</v>
      </c>
      <c r="B51" s="47" t="s">
        <v>219</v>
      </c>
      <c r="C51" s="57"/>
      <c r="D51" s="57"/>
      <c r="E51" s="57"/>
      <c r="F51" s="57"/>
      <c r="G51" s="57">
        <v>1</v>
      </c>
      <c r="H51" s="57">
        <v>1</v>
      </c>
      <c r="I51" s="57"/>
      <c r="J51" s="59"/>
      <c r="K51" s="57"/>
      <c r="L51" s="57"/>
      <c r="M51" s="52">
        <v>1</v>
      </c>
      <c r="N51" s="52">
        <v>2</v>
      </c>
      <c r="O51" s="57"/>
      <c r="P51" s="57"/>
      <c r="Q51" s="57"/>
      <c r="R51" s="57"/>
      <c r="S51" s="57"/>
      <c r="T51" s="57"/>
      <c r="U51" s="57"/>
      <c r="V51" s="57"/>
      <c r="W51" s="57">
        <v>1</v>
      </c>
      <c r="X51" s="57">
        <v>1</v>
      </c>
      <c r="Y51" s="58">
        <v>1</v>
      </c>
      <c r="Z51" s="58">
        <v>1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  <c r="AF51" s="58">
        <v>1</v>
      </c>
      <c r="AG51" s="58"/>
      <c r="AH51" s="58"/>
      <c r="AI51" s="58"/>
      <c r="AJ51" s="67"/>
    </row>
    <row r="52" spans="1:36" ht="29.25" customHeight="1" x14ac:dyDescent="0.25">
      <c r="A52" s="60">
        <f t="shared" si="3"/>
        <v>29</v>
      </c>
      <c r="B52" s="47" t="s">
        <v>220</v>
      </c>
      <c r="C52" s="57"/>
      <c r="D52" s="57"/>
      <c r="E52" s="57"/>
      <c r="F52" s="57"/>
      <c r="G52" s="57"/>
      <c r="H52" s="57"/>
      <c r="I52" s="57">
        <v>1</v>
      </c>
      <c r="J52" s="59">
        <v>1</v>
      </c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8">
        <v>1</v>
      </c>
      <c r="Z52" s="58">
        <v>1</v>
      </c>
      <c r="AA52" s="58"/>
      <c r="AB52" s="58"/>
      <c r="AC52" s="58"/>
      <c r="AD52" s="58"/>
      <c r="AE52" s="58"/>
      <c r="AF52" s="58"/>
      <c r="AG52" s="58"/>
      <c r="AH52" s="58"/>
      <c r="AI52" s="58"/>
      <c r="AJ52" s="67"/>
    </row>
    <row r="53" spans="1:36" ht="29.25" customHeight="1" x14ac:dyDescent="0.25">
      <c r="A53" s="60">
        <f t="shared" si="3"/>
        <v>30</v>
      </c>
      <c r="B53" s="25" t="s">
        <v>221</v>
      </c>
      <c r="C53" s="57"/>
      <c r="D53" s="57"/>
      <c r="E53" s="57"/>
      <c r="F53" s="57"/>
      <c r="G53" s="57"/>
      <c r="H53" s="57"/>
      <c r="I53" s="57">
        <v>1</v>
      </c>
      <c r="J53" s="59">
        <v>1</v>
      </c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>
        <v>1</v>
      </c>
      <c r="X53" s="57">
        <v>1</v>
      </c>
      <c r="Y53" s="58">
        <v>1</v>
      </c>
      <c r="Z53" s="58">
        <v>1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  <c r="AF53" s="58">
        <v>1</v>
      </c>
      <c r="AG53" s="58"/>
      <c r="AH53" s="58"/>
      <c r="AI53" s="58"/>
      <c r="AJ53" s="67"/>
    </row>
    <row r="54" spans="1:36" ht="29.25" customHeight="1" x14ac:dyDescent="0.25">
      <c r="A54" s="60">
        <f t="shared" si="3"/>
        <v>31</v>
      </c>
      <c r="B54" s="47" t="s">
        <v>222</v>
      </c>
      <c r="C54" s="57"/>
      <c r="D54" s="57"/>
      <c r="E54" s="57"/>
      <c r="F54" s="57"/>
      <c r="G54" s="57"/>
      <c r="H54" s="57"/>
      <c r="I54" s="57">
        <v>1</v>
      </c>
      <c r="J54" s="59">
        <v>1</v>
      </c>
      <c r="K54" s="57"/>
      <c r="L54" s="57"/>
      <c r="M54" s="57">
        <v>2</v>
      </c>
      <c r="N54" s="57">
        <v>2</v>
      </c>
      <c r="O54" s="57"/>
      <c r="P54" s="57"/>
      <c r="Q54" s="57"/>
      <c r="R54" s="57"/>
      <c r="S54" s="57"/>
      <c r="T54" s="57"/>
      <c r="U54" s="57"/>
      <c r="V54" s="57"/>
      <c r="W54" s="57">
        <v>1</v>
      </c>
      <c r="X54" s="57">
        <v>1</v>
      </c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67"/>
    </row>
    <row r="55" spans="1:36" ht="42.75" customHeight="1" x14ac:dyDescent="0.25">
      <c r="A55" s="60">
        <f t="shared" si="3"/>
        <v>32</v>
      </c>
      <c r="B55" s="25" t="s">
        <v>223</v>
      </c>
      <c r="C55" s="57"/>
      <c r="D55" s="57"/>
      <c r="E55" s="57"/>
      <c r="F55" s="57"/>
      <c r="G55" s="57"/>
      <c r="H55" s="57"/>
      <c r="I55" s="57">
        <v>1</v>
      </c>
      <c r="J55" s="59">
        <v>1</v>
      </c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>
        <v>1</v>
      </c>
      <c r="X55" s="57">
        <v>1</v>
      </c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67"/>
    </row>
    <row r="56" spans="1:36" ht="29.25" customHeight="1" x14ac:dyDescent="0.25">
      <c r="A56" s="60">
        <f t="shared" si="3"/>
        <v>33</v>
      </c>
      <c r="B56" s="25" t="s">
        <v>224</v>
      </c>
      <c r="C56" s="57"/>
      <c r="D56" s="57"/>
      <c r="E56" s="57"/>
      <c r="F56" s="57"/>
      <c r="G56" s="57"/>
      <c r="H56" s="57"/>
      <c r="I56" s="57">
        <v>1</v>
      </c>
      <c r="J56" s="59">
        <v>1</v>
      </c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8">
        <v>1</v>
      </c>
      <c r="Z56" s="58">
        <v>1</v>
      </c>
      <c r="AA56" s="58">
        <v>1</v>
      </c>
      <c r="AB56" s="58">
        <v>1</v>
      </c>
      <c r="AC56" s="58"/>
      <c r="AD56" s="58"/>
      <c r="AE56" s="58"/>
      <c r="AF56" s="58"/>
      <c r="AG56" s="58"/>
      <c r="AH56" s="58"/>
      <c r="AI56" s="58"/>
      <c r="AJ56" s="67"/>
    </row>
    <row r="57" spans="1:36" ht="50.25" customHeight="1" x14ac:dyDescent="0.25">
      <c r="A57" s="60">
        <f t="shared" si="3"/>
        <v>34</v>
      </c>
      <c r="B57" s="25" t="s">
        <v>225</v>
      </c>
      <c r="C57" s="57"/>
      <c r="D57" s="57"/>
      <c r="E57" s="57"/>
      <c r="F57" s="57"/>
      <c r="G57" s="57"/>
      <c r="H57" s="57"/>
      <c r="I57" s="57">
        <v>1</v>
      </c>
      <c r="J57" s="59">
        <v>1</v>
      </c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67"/>
    </row>
    <row r="58" spans="1:36" ht="56.25" customHeight="1" x14ac:dyDescent="0.25">
      <c r="A58" s="60">
        <f t="shared" si="3"/>
        <v>35</v>
      </c>
      <c r="B58" s="25" t="s">
        <v>226</v>
      </c>
      <c r="C58" s="57"/>
      <c r="D58" s="57"/>
      <c r="E58" s="57"/>
      <c r="F58" s="57"/>
      <c r="G58" s="57"/>
      <c r="H58" s="57"/>
      <c r="I58" s="57">
        <v>1</v>
      </c>
      <c r="J58" s="59">
        <v>1</v>
      </c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>
        <v>1</v>
      </c>
      <c r="X58" s="57">
        <v>1</v>
      </c>
      <c r="Y58" s="58">
        <v>1</v>
      </c>
      <c r="Z58" s="58">
        <v>1</v>
      </c>
      <c r="AA58" s="58">
        <v>1</v>
      </c>
      <c r="AB58" s="58">
        <v>1</v>
      </c>
      <c r="AC58" s="58"/>
      <c r="AD58" s="58"/>
      <c r="AE58" s="58"/>
      <c r="AF58" s="58"/>
      <c r="AG58" s="58"/>
      <c r="AH58" s="58"/>
      <c r="AI58" s="58"/>
      <c r="AJ58" s="67"/>
    </row>
    <row r="59" spans="1:36" ht="21" customHeight="1" x14ac:dyDescent="0.25">
      <c r="A59" s="54"/>
      <c r="B59" s="55" t="s">
        <v>255</v>
      </c>
      <c r="C59" s="82">
        <f t="shared" ref="C59:AJ59" si="4">SUM(C24:C58)</f>
        <v>1</v>
      </c>
      <c r="D59" s="82">
        <f t="shared" si="4"/>
        <v>0</v>
      </c>
      <c r="E59" s="82">
        <f t="shared" si="4"/>
        <v>0</v>
      </c>
      <c r="F59" s="82">
        <f t="shared" si="4"/>
        <v>0</v>
      </c>
      <c r="G59" s="82">
        <f t="shared" si="4"/>
        <v>12</v>
      </c>
      <c r="H59" s="82">
        <f t="shared" si="4"/>
        <v>13</v>
      </c>
      <c r="I59" s="82">
        <f t="shared" si="4"/>
        <v>23</v>
      </c>
      <c r="J59" s="82">
        <f t="shared" si="4"/>
        <v>24</v>
      </c>
      <c r="K59" s="82">
        <f t="shared" si="4"/>
        <v>0</v>
      </c>
      <c r="L59" s="82">
        <f t="shared" si="4"/>
        <v>0</v>
      </c>
      <c r="M59" s="82">
        <f t="shared" si="4"/>
        <v>39</v>
      </c>
      <c r="N59" s="82">
        <f t="shared" si="4"/>
        <v>41</v>
      </c>
      <c r="O59" s="82">
        <f t="shared" si="4"/>
        <v>0</v>
      </c>
      <c r="P59" s="82">
        <f t="shared" si="4"/>
        <v>0</v>
      </c>
      <c r="Q59" s="82">
        <f t="shared" si="4"/>
        <v>1</v>
      </c>
      <c r="R59" s="82">
        <f t="shared" si="4"/>
        <v>1</v>
      </c>
      <c r="S59" s="82">
        <f t="shared" si="4"/>
        <v>1</v>
      </c>
      <c r="T59" s="82">
        <f t="shared" si="4"/>
        <v>1</v>
      </c>
      <c r="U59" s="82">
        <f t="shared" si="4"/>
        <v>0</v>
      </c>
      <c r="V59" s="82">
        <f t="shared" si="4"/>
        <v>0</v>
      </c>
      <c r="W59" s="82">
        <f t="shared" si="4"/>
        <v>21</v>
      </c>
      <c r="X59" s="82">
        <f t="shared" si="4"/>
        <v>21</v>
      </c>
      <c r="Y59" s="82">
        <f t="shared" si="4"/>
        <v>27</v>
      </c>
      <c r="Z59" s="82">
        <f t="shared" si="4"/>
        <v>27</v>
      </c>
      <c r="AA59" s="82">
        <f t="shared" si="4"/>
        <v>19</v>
      </c>
      <c r="AB59" s="82">
        <f t="shared" si="4"/>
        <v>19</v>
      </c>
      <c r="AC59" s="82">
        <f t="shared" si="4"/>
        <v>15</v>
      </c>
      <c r="AD59" s="82">
        <f t="shared" si="4"/>
        <v>15</v>
      </c>
      <c r="AE59" s="82">
        <f t="shared" si="4"/>
        <v>16</v>
      </c>
      <c r="AF59" s="82">
        <f t="shared" si="4"/>
        <v>16</v>
      </c>
      <c r="AG59" s="82">
        <f t="shared" si="4"/>
        <v>7</v>
      </c>
      <c r="AH59" s="82">
        <f t="shared" si="4"/>
        <v>7</v>
      </c>
      <c r="AI59" s="82">
        <f t="shared" si="4"/>
        <v>5</v>
      </c>
      <c r="AJ59" s="82">
        <f t="shared" si="4"/>
        <v>6</v>
      </c>
    </row>
    <row r="60" spans="1:36" ht="21" customHeight="1" x14ac:dyDescent="0.25">
      <c r="A60" s="92"/>
      <c r="B60" s="93" t="s">
        <v>256</v>
      </c>
      <c r="C60" s="98">
        <f t="shared" ref="C60:AJ60" si="5">C59+C23</f>
        <v>14</v>
      </c>
      <c r="D60" s="98">
        <f t="shared" si="5"/>
        <v>13</v>
      </c>
      <c r="E60" s="98">
        <f t="shared" si="5"/>
        <v>1</v>
      </c>
      <c r="F60" s="98">
        <f t="shared" si="5"/>
        <v>1</v>
      </c>
      <c r="G60" s="98">
        <f t="shared" si="5"/>
        <v>12</v>
      </c>
      <c r="H60" s="98">
        <f t="shared" si="5"/>
        <v>13</v>
      </c>
      <c r="I60" s="98">
        <f t="shared" si="5"/>
        <v>23</v>
      </c>
      <c r="J60" s="98">
        <f t="shared" si="5"/>
        <v>24</v>
      </c>
      <c r="K60" s="98">
        <f t="shared" si="5"/>
        <v>5</v>
      </c>
      <c r="L60" s="98">
        <f t="shared" si="5"/>
        <v>5</v>
      </c>
      <c r="M60" s="98">
        <f t="shared" si="5"/>
        <v>149</v>
      </c>
      <c r="N60" s="98">
        <f t="shared" si="5"/>
        <v>152</v>
      </c>
      <c r="O60" s="98">
        <f t="shared" si="5"/>
        <v>13</v>
      </c>
      <c r="P60" s="98">
        <f t="shared" si="5"/>
        <v>13</v>
      </c>
      <c r="Q60" s="98">
        <f t="shared" si="5"/>
        <v>4</v>
      </c>
      <c r="R60" s="98">
        <f t="shared" si="5"/>
        <v>4</v>
      </c>
      <c r="S60" s="98">
        <f t="shared" si="5"/>
        <v>7</v>
      </c>
      <c r="T60" s="98">
        <f t="shared" si="5"/>
        <v>6</v>
      </c>
      <c r="U60" s="98">
        <f t="shared" si="5"/>
        <v>0</v>
      </c>
      <c r="V60" s="98">
        <f t="shared" si="5"/>
        <v>0</v>
      </c>
      <c r="W60" s="98">
        <f t="shared" si="5"/>
        <v>34</v>
      </c>
      <c r="X60" s="98">
        <f t="shared" si="5"/>
        <v>34</v>
      </c>
      <c r="Y60" s="98">
        <f t="shared" si="5"/>
        <v>40</v>
      </c>
      <c r="Z60" s="98">
        <f t="shared" si="5"/>
        <v>40</v>
      </c>
      <c r="AA60" s="98">
        <f t="shared" si="5"/>
        <v>32</v>
      </c>
      <c r="AB60" s="98">
        <f t="shared" si="5"/>
        <v>32</v>
      </c>
      <c r="AC60" s="98">
        <f t="shared" si="5"/>
        <v>27</v>
      </c>
      <c r="AD60" s="98">
        <f t="shared" si="5"/>
        <v>27</v>
      </c>
      <c r="AE60" s="98">
        <f t="shared" si="5"/>
        <v>28</v>
      </c>
      <c r="AF60" s="98">
        <f t="shared" si="5"/>
        <v>28</v>
      </c>
      <c r="AG60" s="98">
        <f t="shared" si="5"/>
        <v>18</v>
      </c>
      <c r="AH60" s="98">
        <f t="shared" si="5"/>
        <v>18</v>
      </c>
      <c r="AI60" s="98">
        <f t="shared" si="5"/>
        <v>17</v>
      </c>
      <c r="AJ60" s="98">
        <f t="shared" si="5"/>
        <v>18</v>
      </c>
    </row>
  </sheetData>
  <mergeCells count="25">
    <mergeCell ref="A3:AI3"/>
    <mergeCell ref="E7:F7"/>
    <mergeCell ref="W5:AJ5"/>
    <mergeCell ref="G6:H7"/>
    <mergeCell ref="AE1:AI1"/>
    <mergeCell ref="A5:A8"/>
    <mergeCell ref="B5:B8"/>
    <mergeCell ref="C5:V5"/>
    <mergeCell ref="K6:V6"/>
    <mergeCell ref="AG6:AH7"/>
    <mergeCell ref="AI6:AJ7"/>
    <mergeCell ref="I6:J7"/>
    <mergeCell ref="S7:T7"/>
    <mergeCell ref="U7:V7"/>
    <mergeCell ref="W6:X7"/>
    <mergeCell ref="Y6:Z7"/>
    <mergeCell ref="C6:F6"/>
    <mergeCell ref="AA6:AB7"/>
    <mergeCell ref="AC6:AD7"/>
    <mergeCell ref="AE6:AF7"/>
    <mergeCell ref="K7:L7"/>
    <mergeCell ref="M7:N7"/>
    <mergeCell ref="O7:P7"/>
    <mergeCell ref="Q7:R7"/>
    <mergeCell ref="C7:D7"/>
  </mergeCells>
  <pageMargins left="0" right="0" top="0" bottom="0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70"/>
  <sheetViews>
    <sheetView tabSelected="1" zoomScale="89" zoomScaleNormal="89" workbookViewId="0">
      <pane xSplit="1" ySplit="9" topLeftCell="B19" activePane="bottomRight" state="frozen"/>
      <selection pane="topRight" activeCell="B1" sqref="B1"/>
      <selection pane="bottomLeft" activeCell="A9" sqref="A9"/>
      <selection pane="bottomRight" activeCell="F34" sqref="F34"/>
    </sheetView>
  </sheetViews>
  <sheetFormatPr defaultRowHeight="15" x14ac:dyDescent="0.25"/>
  <cols>
    <col min="1" max="1" width="4.5703125" style="17" customWidth="1"/>
    <col min="2" max="2" width="44.5703125" style="17" customWidth="1"/>
    <col min="3" max="3" width="8.140625" style="17" customWidth="1"/>
    <col min="4" max="4" width="6.85546875" style="17" customWidth="1"/>
    <col min="5" max="5" width="7.5703125" style="17" customWidth="1"/>
    <col min="6" max="6" width="8.5703125" style="17" customWidth="1"/>
    <col min="7" max="10" width="5.140625" style="17" customWidth="1"/>
    <col min="11" max="11" width="5.5703125" style="17" customWidth="1"/>
    <col min="12" max="12" width="8.28515625" style="17" customWidth="1"/>
    <col min="13" max="13" width="6.140625" style="17" customWidth="1"/>
    <col min="14" max="14" width="5.5703125" style="17" customWidth="1"/>
    <col min="15" max="18" width="5.42578125" style="17" customWidth="1"/>
    <col min="19" max="30" width="5" style="17" customWidth="1"/>
    <col min="31" max="110" width="5.140625" style="17" customWidth="1"/>
    <col min="111" max="16384" width="9.140625" style="17"/>
  </cols>
  <sheetData>
    <row r="1" spans="1:110" x14ac:dyDescent="0.25">
      <c r="H1" s="220" t="s">
        <v>169</v>
      </c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90"/>
    </row>
    <row r="3" spans="1:110" s="16" customFormat="1" ht="35.25" customHeight="1" x14ac:dyDescent="0.3">
      <c r="B3" s="221" t="s">
        <v>86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40"/>
    </row>
    <row r="4" spans="1:110" ht="15" customHeight="1" x14ac:dyDescent="0.25">
      <c r="A4" s="225" t="s">
        <v>28</v>
      </c>
      <c r="B4" s="222" t="s">
        <v>42</v>
      </c>
      <c r="C4" s="228" t="s">
        <v>52</v>
      </c>
      <c r="D4" s="228"/>
      <c r="E4" s="229" t="s">
        <v>43</v>
      </c>
      <c r="F4" s="230"/>
      <c r="G4" s="237" t="s">
        <v>11</v>
      </c>
      <c r="H4" s="238"/>
      <c r="I4" s="238"/>
      <c r="J4" s="238"/>
      <c r="K4" s="238"/>
      <c r="L4" s="238"/>
      <c r="M4" s="238"/>
      <c r="N4" s="239"/>
      <c r="O4" s="217" t="s">
        <v>41</v>
      </c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9"/>
    </row>
    <row r="5" spans="1:110" s="7" customFormat="1" ht="13.5" customHeight="1" x14ac:dyDescent="0.25">
      <c r="A5" s="226"/>
      <c r="B5" s="223"/>
      <c r="C5" s="228"/>
      <c r="D5" s="228"/>
      <c r="E5" s="231"/>
      <c r="F5" s="232"/>
      <c r="G5" s="240"/>
      <c r="H5" s="241"/>
      <c r="I5" s="241"/>
      <c r="J5" s="241"/>
      <c r="K5" s="241"/>
      <c r="L5" s="241"/>
      <c r="M5" s="241"/>
      <c r="N5" s="242"/>
      <c r="O5" s="248" t="s">
        <v>44</v>
      </c>
      <c r="P5" s="248"/>
      <c r="Q5" s="248"/>
      <c r="R5" s="248"/>
      <c r="S5" s="248"/>
      <c r="T5" s="248"/>
      <c r="U5" s="248"/>
      <c r="V5" s="248"/>
      <c r="W5" s="214" t="s">
        <v>37</v>
      </c>
      <c r="X5" s="215"/>
      <c r="Y5" s="215"/>
      <c r="Z5" s="215"/>
      <c r="AA5" s="215"/>
      <c r="AB5" s="215"/>
      <c r="AC5" s="215"/>
      <c r="AD5" s="216"/>
      <c r="AE5" s="214" t="s">
        <v>38</v>
      </c>
      <c r="AF5" s="215"/>
      <c r="AG5" s="215"/>
      <c r="AH5" s="215"/>
      <c r="AI5" s="215"/>
      <c r="AJ5" s="215"/>
      <c r="AK5" s="215"/>
      <c r="AL5" s="216"/>
      <c r="AM5" s="214" t="s">
        <v>31</v>
      </c>
      <c r="AN5" s="215"/>
      <c r="AO5" s="215"/>
      <c r="AP5" s="215"/>
      <c r="AQ5" s="215"/>
      <c r="AR5" s="215"/>
      <c r="AS5" s="215"/>
      <c r="AT5" s="216"/>
      <c r="AU5" s="214" t="s">
        <v>32</v>
      </c>
      <c r="AV5" s="215"/>
      <c r="AW5" s="215"/>
      <c r="AX5" s="215"/>
      <c r="AY5" s="215"/>
      <c r="AZ5" s="215"/>
      <c r="BA5" s="215"/>
      <c r="BB5" s="216"/>
      <c r="BC5" s="206" t="s">
        <v>33</v>
      </c>
      <c r="BD5" s="207"/>
      <c r="BE5" s="207"/>
      <c r="BF5" s="207"/>
      <c r="BG5" s="207"/>
      <c r="BH5" s="207"/>
      <c r="BI5" s="207"/>
      <c r="BJ5" s="208"/>
      <c r="BK5" s="206" t="s">
        <v>34</v>
      </c>
      <c r="BL5" s="207"/>
      <c r="BM5" s="207"/>
      <c r="BN5" s="207"/>
      <c r="BO5" s="207"/>
      <c r="BP5" s="207"/>
      <c r="BQ5" s="207"/>
      <c r="BR5" s="208"/>
      <c r="BS5" s="206" t="s">
        <v>45</v>
      </c>
      <c r="BT5" s="207"/>
      <c r="BU5" s="207"/>
      <c r="BV5" s="207"/>
      <c r="BW5" s="207"/>
      <c r="BX5" s="207"/>
      <c r="BY5" s="207"/>
      <c r="BZ5" s="208"/>
      <c r="CA5" s="206" t="s">
        <v>46</v>
      </c>
      <c r="CB5" s="207"/>
      <c r="CC5" s="207"/>
      <c r="CD5" s="207"/>
      <c r="CE5" s="207"/>
      <c r="CF5" s="207"/>
      <c r="CG5" s="207"/>
      <c r="CH5" s="208"/>
      <c r="CI5" s="206" t="s">
        <v>35</v>
      </c>
      <c r="CJ5" s="207"/>
      <c r="CK5" s="207"/>
      <c r="CL5" s="207"/>
      <c r="CM5" s="207"/>
      <c r="CN5" s="207"/>
      <c r="CO5" s="207"/>
      <c r="CP5" s="208"/>
      <c r="CQ5" s="206" t="s">
        <v>36</v>
      </c>
      <c r="CR5" s="207"/>
      <c r="CS5" s="207"/>
      <c r="CT5" s="207"/>
      <c r="CU5" s="207"/>
      <c r="CV5" s="207"/>
      <c r="CW5" s="207"/>
      <c r="CX5" s="208"/>
      <c r="CY5" s="206" t="s">
        <v>47</v>
      </c>
      <c r="CZ5" s="207"/>
      <c r="DA5" s="207"/>
      <c r="DB5" s="207"/>
      <c r="DC5" s="207"/>
      <c r="DD5" s="207"/>
      <c r="DE5" s="207"/>
      <c r="DF5" s="208"/>
    </row>
    <row r="6" spans="1:110" s="8" customFormat="1" ht="36.75" customHeight="1" x14ac:dyDescent="0.25">
      <c r="A6" s="226"/>
      <c r="B6" s="223"/>
      <c r="C6" s="228"/>
      <c r="D6" s="228"/>
      <c r="E6" s="231"/>
      <c r="F6" s="232"/>
      <c r="G6" s="236" t="s">
        <v>48</v>
      </c>
      <c r="H6" s="236"/>
      <c r="I6" s="236"/>
      <c r="J6" s="236"/>
      <c r="K6" s="243" t="s">
        <v>49</v>
      </c>
      <c r="L6" s="244"/>
      <c r="M6" s="244"/>
      <c r="N6" s="245"/>
      <c r="O6" s="203" t="s">
        <v>48</v>
      </c>
      <c r="P6" s="204"/>
      <c r="Q6" s="204"/>
      <c r="R6" s="205"/>
      <c r="S6" s="211" t="s">
        <v>49</v>
      </c>
      <c r="T6" s="212"/>
      <c r="U6" s="212"/>
      <c r="V6" s="213"/>
      <c r="W6" s="203" t="s">
        <v>48</v>
      </c>
      <c r="X6" s="204"/>
      <c r="Y6" s="204"/>
      <c r="Z6" s="205"/>
      <c r="AA6" s="211" t="s">
        <v>49</v>
      </c>
      <c r="AB6" s="212"/>
      <c r="AC6" s="212"/>
      <c r="AD6" s="213"/>
      <c r="AE6" s="203" t="s">
        <v>48</v>
      </c>
      <c r="AF6" s="204"/>
      <c r="AG6" s="204"/>
      <c r="AH6" s="205"/>
      <c r="AI6" s="211" t="s">
        <v>49</v>
      </c>
      <c r="AJ6" s="212"/>
      <c r="AK6" s="212"/>
      <c r="AL6" s="213"/>
      <c r="AM6" s="203" t="s">
        <v>48</v>
      </c>
      <c r="AN6" s="204"/>
      <c r="AO6" s="204"/>
      <c r="AP6" s="205"/>
      <c r="AQ6" s="211" t="s">
        <v>49</v>
      </c>
      <c r="AR6" s="212"/>
      <c r="AS6" s="212"/>
      <c r="AT6" s="213"/>
      <c r="AU6" s="203" t="s">
        <v>48</v>
      </c>
      <c r="AV6" s="204"/>
      <c r="AW6" s="204"/>
      <c r="AX6" s="205"/>
      <c r="AY6" s="211" t="s">
        <v>49</v>
      </c>
      <c r="AZ6" s="212"/>
      <c r="BA6" s="212"/>
      <c r="BB6" s="213"/>
      <c r="BC6" s="203" t="s">
        <v>48</v>
      </c>
      <c r="BD6" s="204"/>
      <c r="BE6" s="204"/>
      <c r="BF6" s="205"/>
      <c r="BG6" s="211" t="s">
        <v>49</v>
      </c>
      <c r="BH6" s="212"/>
      <c r="BI6" s="212"/>
      <c r="BJ6" s="213"/>
      <c r="BK6" s="203" t="s">
        <v>48</v>
      </c>
      <c r="BL6" s="204"/>
      <c r="BM6" s="204"/>
      <c r="BN6" s="205"/>
      <c r="BO6" s="211" t="s">
        <v>49</v>
      </c>
      <c r="BP6" s="212"/>
      <c r="BQ6" s="212"/>
      <c r="BR6" s="213"/>
      <c r="BS6" s="203" t="s">
        <v>48</v>
      </c>
      <c r="BT6" s="204"/>
      <c r="BU6" s="204"/>
      <c r="BV6" s="205"/>
      <c r="BW6" s="211" t="s">
        <v>49</v>
      </c>
      <c r="BX6" s="212"/>
      <c r="BY6" s="212"/>
      <c r="BZ6" s="213"/>
      <c r="CA6" s="203" t="s">
        <v>48</v>
      </c>
      <c r="CB6" s="204"/>
      <c r="CC6" s="204"/>
      <c r="CD6" s="205"/>
      <c r="CE6" s="211" t="s">
        <v>49</v>
      </c>
      <c r="CF6" s="212"/>
      <c r="CG6" s="212"/>
      <c r="CH6" s="213"/>
      <c r="CI6" s="203" t="s">
        <v>48</v>
      </c>
      <c r="CJ6" s="204"/>
      <c r="CK6" s="204"/>
      <c r="CL6" s="205"/>
      <c r="CM6" s="211" t="s">
        <v>49</v>
      </c>
      <c r="CN6" s="212"/>
      <c r="CO6" s="212"/>
      <c r="CP6" s="213"/>
      <c r="CQ6" s="203" t="s">
        <v>48</v>
      </c>
      <c r="CR6" s="204"/>
      <c r="CS6" s="204"/>
      <c r="CT6" s="205"/>
      <c r="CU6" s="211" t="s">
        <v>49</v>
      </c>
      <c r="CV6" s="212"/>
      <c r="CW6" s="212"/>
      <c r="CX6" s="213"/>
      <c r="CY6" s="203" t="s">
        <v>48</v>
      </c>
      <c r="CZ6" s="204"/>
      <c r="DA6" s="204"/>
      <c r="DB6" s="205"/>
      <c r="DC6" s="211" t="s">
        <v>49</v>
      </c>
      <c r="DD6" s="212"/>
      <c r="DE6" s="212"/>
      <c r="DF6" s="213"/>
    </row>
    <row r="7" spans="1:110" s="10" customFormat="1" ht="15" customHeight="1" x14ac:dyDescent="0.2">
      <c r="A7" s="226"/>
      <c r="B7" s="223"/>
      <c r="C7" s="228"/>
      <c r="D7" s="228"/>
      <c r="E7" s="233"/>
      <c r="F7" s="234"/>
      <c r="G7" s="235" t="s">
        <v>50</v>
      </c>
      <c r="H7" s="235"/>
      <c r="I7" s="235" t="s">
        <v>51</v>
      </c>
      <c r="J7" s="235"/>
      <c r="K7" s="246" t="s">
        <v>50</v>
      </c>
      <c r="L7" s="247"/>
      <c r="M7" s="246" t="s">
        <v>51</v>
      </c>
      <c r="N7" s="247"/>
      <c r="O7" s="201" t="s">
        <v>50</v>
      </c>
      <c r="P7" s="202"/>
      <c r="Q7" s="201" t="s">
        <v>51</v>
      </c>
      <c r="R7" s="202"/>
      <c r="S7" s="209" t="s">
        <v>50</v>
      </c>
      <c r="T7" s="210"/>
      <c r="U7" s="209" t="s">
        <v>51</v>
      </c>
      <c r="V7" s="210"/>
      <c r="W7" s="201" t="s">
        <v>50</v>
      </c>
      <c r="X7" s="202"/>
      <c r="Y7" s="201" t="s">
        <v>51</v>
      </c>
      <c r="Z7" s="202"/>
      <c r="AA7" s="209" t="s">
        <v>50</v>
      </c>
      <c r="AB7" s="210"/>
      <c r="AC7" s="209" t="s">
        <v>51</v>
      </c>
      <c r="AD7" s="210"/>
      <c r="AE7" s="201" t="s">
        <v>50</v>
      </c>
      <c r="AF7" s="202"/>
      <c r="AG7" s="201" t="s">
        <v>51</v>
      </c>
      <c r="AH7" s="202"/>
      <c r="AI7" s="209" t="s">
        <v>50</v>
      </c>
      <c r="AJ7" s="210"/>
      <c r="AK7" s="209" t="s">
        <v>51</v>
      </c>
      <c r="AL7" s="210"/>
      <c r="AM7" s="201" t="s">
        <v>50</v>
      </c>
      <c r="AN7" s="202"/>
      <c r="AO7" s="89"/>
      <c r="AP7" s="9" t="s">
        <v>51</v>
      </c>
      <c r="AQ7" s="209" t="s">
        <v>50</v>
      </c>
      <c r="AR7" s="210"/>
      <c r="AS7" s="209" t="s">
        <v>51</v>
      </c>
      <c r="AT7" s="210"/>
      <c r="AU7" s="201" t="s">
        <v>50</v>
      </c>
      <c r="AV7" s="202"/>
      <c r="AW7" s="201" t="s">
        <v>51</v>
      </c>
      <c r="AX7" s="202"/>
      <c r="AY7" s="209" t="s">
        <v>50</v>
      </c>
      <c r="AZ7" s="210"/>
      <c r="BA7" s="209" t="s">
        <v>51</v>
      </c>
      <c r="BB7" s="210"/>
      <c r="BC7" s="201" t="s">
        <v>50</v>
      </c>
      <c r="BD7" s="202"/>
      <c r="BE7" s="201" t="s">
        <v>51</v>
      </c>
      <c r="BF7" s="202"/>
      <c r="BG7" s="209" t="s">
        <v>50</v>
      </c>
      <c r="BH7" s="210"/>
      <c r="BI7" s="209" t="s">
        <v>51</v>
      </c>
      <c r="BJ7" s="210"/>
      <c r="BK7" s="201" t="s">
        <v>50</v>
      </c>
      <c r="BL7" s="202"/>
      <c r="BM7" s="201" t="s">
        <v>51</v>
      </c>
      <c r="BN7" s="202"/>
      <c r="BO7" s="209" t="s">
        <v>50</v>
      </c>
      <c r="BP7" s="210"/>
      <c r="BQ7" s="209" t="s">
        <v>51</v>
      </c>
      <c r="BR7" s="210"/>
      <c r="BS7" s="201" t="s">
        <v>50</v>
      </c>
      <c r="BT7" s="202"/>
      <c r="BU7" s="201" t="s">
        <v>51</v>
      </c>
      <c r="BV7" s="202"/>
      <c r="BW7" s="209" t="s">
        <v>50</v>
      </c>
      <c r="BX7" s="210"/>
      <c r="BY7" s="209" t="s">
        <v>51</v>
      </c>
      <c r="BZ7" s="210"/>
      <c r="CA7" s="201" t="s">
        <v>50</v>
      </c>
      <c r="CB7" s="202"/>
      <c r="CC7" s="201" t="s">
        <v>51</v>
      </c>
      <c r="CD7" s="202"/>
      <c r="CE7" s="209" t="s">
        <v>50</v>
      </c>
      <c r="CF7" s="210"/>
      <c r="CG7" s="209" t="s">
        <v>51</v>
      </c>
      <c r="CH7" s="210"/>
      <c r="CI7" s="201" t="s">
        <v>50</v>
      </c>
      <c r="CJ7" s="202"/>
      <c r="CK7" s="201" t="s">
        <v>51</v>
      </c>
      <c r="CL7" s="202"/>
      <c r="CM7" s="209" t="s">
        <v>50</v>
      </c>
      <c r="CN7" s="210"/>
      <c r="CO7" s="209" t="s">
        <v>51</v>
      </c>
      <c r="CP7" s="210"/>
      <c r="CQ7" s="201" t="s">
        <v>50</v>
      </c>
      <c r="CR7" s="202"/>
      <c r="CS7" s="201" t="s">
        <v>51</v>
      </c>
      <c r="CT7" s="202"/>
      <c r="CU7" s="209" t="s">
        <v>50</v>
      </c>
      <c r="CV7" s="210"/>
      <c r="CW7" s="209" t="s">
        <v>51</v>
      </c>
      <c r="CX7" s="210"/>
      <c r="CY7" s="201" t="s">
        <v>50</v>
      </c>
      <c r="CZ7" s="202"/>
      <c r="DA7" s="201" t="s">
        <v>51</v>
      </c>
      <c r="DB7" s="202"/>
      <c r="DC7" s="209" t="s">
        <v>50</v>
      </c>
      <c r="DD7" s="210"/>
      <c r="DE7" s="209" t="s">
        <v>51</v>
      </c>
      <c r="DF7" s="210"/>
    </row>
    <row r="8" spans="1:110" s="10" customFormat="1" ht="12.75" x14ac:dyDescent="0.2">
      <c r="A8" s="227"/>
      <c r="B8" s="224"/>
      <c r="C8" s="36">
        <v>2018</v>
      </c>
      <c r="D8" s="37">
        <v>2019</v>
      </c>
      <c r="E8" s="36">
        <v>2018</v>
      </c>
      <c r="F8" s="37">
        <v>2019</v>
      </c>
      <c r="G8" s="36">
        <v>2018</v>
      </c>
      <c r="H8" s="37">
        <v>2019</v>
      </c>
      <c r="I8" s="36">
        <v>2018</v>
      </c>
      <c r="J8" s="37">
        <v>2019</v>
      </c>
      <c r="K8" s="36">
        <v>2018</v>
      </c>
      <c r="L8" s="37">
        <v>2019</v>
      </c>
      <c r="M8" s="36">
        <v>2018</v>
      </c>
      <c r="N8" s="37">
        <v>2019</v>
      </c>
      <c r="O8" s="36">
        <v>2018</v>
      </c>
      <c r="P8" s="37">
        <v>2019</v>
      </c>
      <c r="Q8" s="36">
        <v>2018</v>
      </c>
      <c r="R8" s="37">
        <v>2019</v>
      </c>
      <c r="S8" s="36">
        <v>2018</v>
      </c>
      <c r="T8" s="37">
        <v>2019</v>
      </c>
      <c r="U8" s="36">
        <v>2018</v>
      </c>
      <c r="V8" s="37">
        <v>2019</v>
      </c>
      <c r="W8" s="36">
        <v>2018</v>
      </c>
      <c r="X8" s="37">
        <v>2019</v>
      </c>
      <c r="Y8" s="36">
        <v>2018</v>
      </c>
      <c r="Z8" s="37">
        <v>2019</v>
      </c>
      <c r="AA8" s="36">
        <v>2018</v>
      </c>
      <c r="AB8" s="37">
        <v>2019</v>
      </c>
      <c r="AC8" s="36">
        <v>2018</v>
      </c>
      <c r="AD8" s="37">
        <v>2019</v>
      </c>
      <c r="AE8" s="36">
        <v>2018</v>
      </c>
      <c r="AF8" s="37">
        <v>2019</v>
      </c>
      <c r="AG8" s="36">
        <v>2018</v>
      </c>
      <c r="AH8" s="37">
        <v>2019</v>
      </c>
      <c r="AI8" s="36">
        <v>2018</v>
      </c>
      <c r="AJ8" s="37">
        <v>2019</v>
      </c>
      <c r="AK8" s="36">
        <v>2018</v>
      </c>
      <c r="AL8" s="37">
        <v>2019</v>
      </c>
      <c r="AM8" s="36">
        <v>2018</v>
      </c>
      <c r="AN8" s="37">
        <v>2019</v>
      </c>
      <c r="AO8" s="36">
        <v>2018</v>
      </c>
      <c r="AP8" s="37">
        <v>2019</v>
      </c>
      <c r="AQ8" s="36">
        <v>2018</v>
      </c>
      <c r="AR8" s="37">
        <v>2019</v>
      </c>
      <c r="AS8" s="36">
        <v>2018</v>
      </c>
      <c r="AT8" s="37">
        <v>2019</v>
      </c>
      <c r="AU8" s="36">
        <v>2018</v>
      </c>
      <c r="AV8" s="37">
        <v>2019</v>
      </c>
      <c r="AW8" s="36">
        <v>2018</v>
      </c>
      <c r="AX8" s="37">
        <v>2019</v>
      </c>
      <c r="AY8" s="36">
        <v>2018</v>
      </c>
      <c r="AZ8" s="37">
        <v>2019</v>
      </c>
      <c r="BA8" s="36">
        <v>2018</v>
      </c>
      <c r="BB8" s="37">
        <v>2019</v>
      </c>
      <c r="BC8" s="36">
        <v>2018</v>
      </c>
      <c r="BD8" s="37">
        <v>2019</v>
      </c>
      <c r="BE8" s="36">
        <v>2018</v>
      </c>
      <c r="BF8" s="37">
        <v>2019</v>
      </c>
      <c r="BG8" s="36">
        <v>2018</v>
      </c>
      <c r="BH8" s="37">
        <v>2019</v>
      </c>
      <c r="BI8" s="36">
        <v>2018</v>
      </c>
      <c r="BJ8" s="37">
        <v>2019</v>
      </c>
      <c r="BK8" s="36">
        <v>2018</v>
      </c>
      <c r="BL8" s="37">
        <v>2019</v>
      </c>
      <c r="BM8" s="36">
        <v>2018</v>
      </c>
      <c r="BN8" s="37">
        <v>2019</v>
      </c>
      <c r="BO8" s="36">
        <v>2018</v>
      </c>
      <c r="BP8" s="37">
        <v>2019</v>
      </c>
      <c r="BQ8" s="36">
        <v>2018</v>
      </c>
      <c r="BR8" s="37">
        <v>2019</v>
      </c>
      <c r="BS8" s="36">
        <v>2018</v>
      </c>
      <c r="BT8" s="37">
        <v>2019</v>
      </c>
      <c r="BU8" s="36">
        <v>2018</v>
      </c>
      <c r="BV8" s="37">
        <v>2019</v>
      </c>
      <c r="BW8" s="36">
        <v>2018</v>
      </c>
      <c r="BX8" s="37">
        <v>2019</v>
      </c>
      <c r="BY8" s="36">
        <v>2018</v>
      </c>
      <c r="BZ8" s="37">
        <v>2019</v>
      </c>
      <c r="CA8" s="36">
        <v>2018</v>
      </c>
      <c r="CB8" s="37">
        <v>2019</v>
      </c>
      <c r="CC8" s="36">
        <v>2018</v>
      </c>
      <c r="CD8" s="37">
        <v>2019</v>
      </c>
      <c r="CE8" s="36">
        <v>2018</v>
      </c>
      <c r="CF8" s="37">
        <v>2019</v>
      </c>
      <c r="CG8" s="36">
        <v>2018</v>
      </c>
      <c r="CH8" s="37">
        <v>2019</v>
      </c>
      <c r="CI8" s="36">
        <v>2018</v>
      </c>
      <c r="CJ8" s="37">
        <v>2019</v>
      </c>
      <c r="CK8" s="36">
        <v>2018</v>
      </c>
      <c r="CL8" s="37">
        <v>2019</v>
      </c>
      <c r="CM8" s="36">
        <v>2018</v>
      </c>
      <c r="CN8" s="37">
        <v>2019</v>
      </c>
      <c r="CO8" s="36">
        <v>2018</v>
      </c>
      <c r="CP8" s="37">
        <v>2019</v>
      </c>
      <c r="CQ8" s="36">
        <v>2018</v>
      </c>
      <c r="CR8" s="37">
        <v>2019</v>
      </c>
      <c r="CS8" s="36">
        <v>2018</v>
      </c>
      <c r="CT8" s="37">
        <v>2019</v>
      </c>
      <c r="CU8" s="36">
        <v>2018</v>
      </c>
      <c r="CV8" s="37">
        <v>2019</v>
      </c>
      <c r="CW8" s="36">
        <v>2018</v>
      </c>
      <c r="CX8" s="37">
        <v>2019</v>
      </c>
      <c r="CY8" s="36">
        <v>2018</v>
      </c>
      <c r="CZ8" s="37">
        <v>2019</v>
      </c>
      <c r="DA8" s="36">
        <v>2018</v>
      </c>
      <c r="DB8" s="37">
        <v>2019</v>
      </c>
      <c r="DC8" s="36">
        <v>2018</v>
      </c>
      <c r="DD8" s="37">
        <v>2019</v>
      </c>
      <c r="DE8" s="36">
        <v>2018</v>
      </c>
      <c r="DF8" s="37">
        <v>2019</v>
      </c>
    </row>
    <row r="9" spans="1:110" s="39" customFormat="1" ht="11.25" x14ac:dyDescent="0.2">
      <c r="A9" s="38">
        <v>1</v>
      </c>
      <c r="B9" s="12">
        <v>2</v>
      </c>
      <c r="C9" s="12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3">
        <v>23</v>
      </c>
      <c r="X9" s="13">
        <v>24</v>
      </c>
      <c r="Y9" s="13">
        <v>25</v>
      </c>
      <c r="Z9" s="13">
        <v>26</v>
      </c>
      <c r="AA9" s="13">
        <v>27</v>
      </c>
      <c r="AB9" s="13">
        <v>28</v>
      </c>
      <c r="AC9" s="13">
        <v>29</v>
      </c>
      <c r="AD9" s="13">
        <v>30</v>
      </c>
      <c r="AE9" s="13">
        <v>31</v>
      </c>
      <c r="AF9" s="13">
        <v>32</v>
      </c>
      <c r="AG9" s="13">
        <v>33</v>
      </c>
      <c r="AH9" s="13">
        <v>34</v>
      </c>
      <c r="AI9" s="13">
        <v>35</v>
      </c>
      <c r="AJ9" s="13">
        <v>36</v>
      </c>
      <c r="AK9" s="13">
        <v>37</v>
      </c>
      <c r="AL9" s="13">
        <v>38</v>
      </c>
      <c r="AM9" s="13">
        <v>39</v>
      </c>
      <c r="AN9" s="13">
        <v>40</v>
      </c>
      <c r="AO9" s="13">
        <v>41</v>
      </c>
      <c r="AP9" s="13">
        <v>42</v>
      </c>
      <c r="AQ9" s="13">
        <v>43</v>
      </c>
      <c r="AR9" s="13">
        <v>44</v>
      </c>
      <c r="AS9" s="13">
        <v>45</v>
      </c>
      <c r="AT9" s="13">
        <v>46</v>
      </c>
      <c r="AU9" s="13">
        <v>47</v>
      </c>
      <c r="AV9" s="13">
        <v>48</v>
      </c>
      <c r="AW9" s="13">
        <v>49</v>
      </c>
      <c r="AX9" s="13">
        <v>50</v>
      </c>
      <c r="AY9" s="13">
        <v>51</v>
      </c>
      <c r="AZ9" s="13">
        <v>52</v>
      </c>
      <c r="BA9" s="13">
        <v>53</v>
      </c>
      <c r="BB9" s="13">
        <v>54</v>
      </c>
      <c r="BC9" s="13">
        <v>55</v>
      </c>
      <c r="BD9" s="13">
        <v>56</v>
      </c>
      <c r="BE9" s="13">
        <v>57</v>
      </c>
      <c r="BF9" s="13">
        <v>58</v>
      </c>
      <c r="BG9" s="13">
        <v>59</v>
      </c>
      <c r="BH9" s="13">
        <v>60</v>
      </c>
      <c r="BI9" s="13">
        <v>61</v>
      </c>
      <c r="BJ9" s="13">
        <v>62</v>
      </c>
      <c r="BK9" s="13">
        <v>63</v>
      </c>
      <c r="BL9" s="13">
        <v>64</v>
      </c>
      <c r="BM9" s="13">
        <v>65</v>
      </c>
      <c r="BN9" s="13">
        <v>66</v>
      </c>
      <c r="BO9" s="13">
        <v>67</v>
      </c>
      <c r="BP9" s="13">
        <v>68</v>
      </c>
      <c r="BQ9" s="13">
        <v>69</v>
      </c>
      <c r="BR9" s="13">
        <v>70</v>
      </c>
      <c r="BS9" s="13">
        <v>71</v>
      </c>
      <c r="BT9" s="13">
        <v>72</v>
      </c>
      <c r="BU9" s="13">
        <v>73</v>
      </c>
      <c r="BV9" s="13">
        <v>74</v>
      </c>
      <c r="BW9" s="13">
        <v>75</v>
      </c>
      <c r="BX9" s="14">
        <v>76</v>
      </c>
      <c r="BY9" s="14">
        <v>77</v>
      </c>
      <c r="BZ9" s="13">
        <v>78</v>
      </c>
      <c r="CA9" s="13">
        <v>79</v>
      </c>
      <c r="CB9" s="13">
        <v>80</v>
      </c>
      <c r="CC9" s="13">
        <v>81</v>
      </c>
      <c r="CD9" s="13">
        <v>82</v>
      </c>
      <c r="CE9" s="13">
        <v>83</v>
      </c>
      <c r="CF9" s="6">
        <v>84</v>
      </c>
      <c r="CG9" s="6">
        <v>86</v>
      </c>
      <c r="CH9" s="6">
        <v>87</v>
      </c>
      <c r="CI9" s="6">
        <v>88</v>
      </c>
      <c r="CJ9" s="6">
        <v>89</v>
      </c>
      <c r="CK9" s="6">
        <v>90</v>
      </c>
      <c r="CL9" s="6">
        <v>91</v>
      </c>
      <c r="CM9" s="6">
        <v>92</v>
      </c>
      <c r="CN9" s="6">
        <v>93</v>
      </c>
      <c r="CO9" s="6">
        <v>94</v>
      </c>
      <c r="CP9" s="6">
        <v>95</v>
      </c>
      <c r="CQ9" s="6">
        <v>96</v>
      </c>
      <c r="CR9" s="6">
        <v>97</v>
      </c>
      <c r="CS9" s="6">
        <v>98</v>
      </c>
      <c r="CT9" s="6">
        <v>99</v>
      </c>
      <c r="CU9" s="6">
        <v>100</v>
      </c>
      <c r="CV9" s="6">
        <v>101</v>
      </c>
      <c r="CW9" s="6">
        <v>102</v>
      </c>
      <c r="CX9" s="6">
        <v>103</v>
      </c>
      <c r="CY9" s="6">
        <v>104</v>
      </c>
      <c r="CZ9" s="6">
        <v>105</v>
      </c>
      <c r="DA9" s="6">
        <v>106</v>
      </c>
      <c r="DB9" s="6">
        <v>107</v>
      </c>
      <c r="DC9" s="6">
        <v>108</v>
      </c>
      <c r="DD9" s="6">
        <v>109</v>
      </c>
      <c r="DE9" s="6">
        <v>110</v>
      </c>
      <c r="DF9" s="6">
        <v>111</v>
      </c>
    </row>
    <row r="10" spans="1:110" ht="17.25" customHeight="1" x14ac:dyDescent="0.25">
      <c r="A10" s="51">
        <v>1</v>
      </c>
      <c r="B10" s="106" t="s">
        <v>181</v>
      </c>
      <c r="C10" s="110">
        <v>28238</v>
      </c>
      <c r="D10" s="87">
        <v>26419</v>
      </c>
      <c r="E10" s="87">
        <v>28238</v>
      </c>
      <c r="F10" s="87">
        <v>26419</v>
      </c>
      <c r="G10" s="87">
        <v>4</v>
      </c>
      <c r="H10" s="87">
        <v>3</v>
      </c>
      <c r="I10" s="87">
        <v>6</v>
      </c>
      <c r="J10" s="87">
        <v>7</v>
      </c>
      <c r="K10" s="87">
        <v>1</v>
      </c>
      <c r="L10" s="87">
        <v>2</v>
      </c>
      <c r="M10" s="87">
        <v>3</v>
      </c>
      <c r="N10" s="87">
        <v>2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>
        <v>1</v>
      </c>
      <c r="Z10" s="87"/>
      <c r="AA10" s="87"/>
      <c r="AB10" s="87"/>
      <c r="AC10" s="87">
        <v>1</v>
      </c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>
        <v>1</v>
      </c>
      <c r="AO10" s="87"/>
      <c r="AP10" s="87"/>
      <c r="AQ10" s="87"/>
      <c r="AR10" s="87"/>
      <c r="AS10" s="87"/>
      <c r="AT10" s="87"/>
      <c r="AU10" s="87">
        <v>1</v>
      </c>
      <c r="AV10" s="87"/>
      <c r="AW10" s="87"/>
      <c r="AX10" s="87"/>
      <c r="AY10" s="87"/>
      <c r="AZ10" s="87"/>
      <c r="BA10" s="87"/>
      <c r="BB10" s="87"/>
      <c r="BC10" s="87">
        <v>1</v>
      </c>
      <c r="BD10" s="87">
        <v>1</v>
      </c>
      <c r="BE10" s="87"/>
      <c r="BF10" s="87"/>
      <c r="BG10" s="87">
        <v>1</v>
      </c>
      <c r="BH10" s="87"/>
      <c r="BI10" s="87"/>
      <c r="BJ10" s="87"/>
      <c r="BK10" s="87"/>
      <c r="BL10" s="87"/>
      <c r="BM10" s="87"/>
      <c r="BN10" s="87">
        <v>1</v>
      </c>
      <c r="BO10" s="87"/>
      <c r="BP10" s="87"/>
      <c r="BQ10" s="87"/>
      <c r="BR10" s="87"/>
      <c r="BS10" s="87">
        <v>1</v>
      </c>
      <c r="BT10" s="87"/>
      <c r="BU10" s="87">
        <v>1</v>
      </c>
      <c r="BV10" s="87">
        <v>1</v>
      </c>
      <c r="BW10" s="87">
        <v>1</v>
      </c>
      <c r="BX10" s="86"/>
      <c r="BY10" s="86">
        <v>1</v>
      </c>
      <c r="BZ10" s="87">
        <v>1</v>
      </c>
      <c r="CA10" s="87"/>
      <c r="CB10" s="87"/>
      <c r="CC10" s="87"/>
      <c r="CD10" s="87">
        <v>1</v>
      </c>
      <c r="CE10" s="87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>
        <v>2</v>
      </c>
      <c r="CT10" s="69">
        <v>2</v>
      </c>
      <c r="CU10" s="69"/>
      <c r="CV10" s="69"/>
      <c r="CW10" s="69">
        <v>1</v>
      </c>
      <c r="CX10" s="69">
        <v>1</v>
      </c>
      <c r="CY10" s="69">
        <v>2</v>
      </c>
      <c r="CZ10" s="69">
        <v>1</v>
      </c>
      <c r="DA10" s="69">
        <v>1</v>
      </c>
      <c r="DB10" s="69">
        <v>2</v>
      </c>
      <c r="DC10" s="69"/>
      <c r="DD10" s="69">
        <v>1</v>
      </c>
      <c r="DE10" s="69">
        <v>1</v>
      </c>
      <c r="DF10" s="69"/>
    </row>
    <row r="11" spans="1:110" ht="27" customHeight="1" x14ac:dyDescent="0.25">
      <c r="A11" s="51">
        <f>A10+1</f>
        <v>2</v>
      </c>
      <c r="B11" s="25" t="s">
        <v>182</v>
      </c>
      <c r="C11" s="87">
        <v>95673</v>
      </c>
      <c r="D11" s="87">
        <v>108619</v>
      </c>
      <c r="E11" s="87">
        <f>C11</f>
        <v>95673</v>
      </c>
      <c r="F11" s="87">
        <f>D11</f>
        <v>108619</v>
      </c>
      <c r="G11" s="87"/>
      <c r="H11" s="87"/>
      <c r="I11" s="87">
        <v>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>
        <v>1</v>
      </c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6"/>
      <c r="BY11" s="86"/>
      <c r="BZ11" s="87"/>
      <c r="CA11" s="87"/>
      <c r="CB11" s="87"/>
      <c r="CC11" s="87">
        <v>1</v>
      </c>
      <c r="CD11" s="87"/>
      <c r="CE11" s="87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</row>
    <row r="12" spans="1:110" ht="27" customHeight="1" x14ac:dyDescent="0.25">
      <c r="A12" s="51">
        <f t="shared" ref="A12:A22" si="0">A11+1</f>
        <v>3</v>
      </c>
      <c r="B12" s="25" t="s">
        <v>183</v>
      </c>
      <c r="C12" s="110">
        <v>36708</v>
      </c>
      <c r="D12" s="87">
        <v>33445</v>
      </c>
      <c r="E12" s="87">
        <v>36708</v>
      </c>
      <c r="F12" s="87">
        <v>33445</v>
      </c>
      <c r="G12" s="87">
        <v>11</v>
      </c>
      <c r="H12" s="87">
        <v>13</v>
      </c>
      <c r="I12" s="87">
        <v>31</v>
      </c>
      <c r="J12" s="87">
        <v>16</v>
      </c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>
        <v>1</v>
      </c>
      <c r="AI12" s="87"/>
      <c r="AJ12" s="87"/>
      <c r="AK12" s="87"/>
      <c r="AL12" s="87"/>
      <c r="AM12" s="87"/>
      <c r="AN12" s="87"/>
      <c r="AO12" s="87">
        <v>3</v>
      </c>
      <c r="AP12" s="87"/>
      <c r="AQ12" s="87"/>
      <c r="AR12" s="87"/>
      <c r="AS12" s="87"/>
      <c r="AT12" s="87"/>
      <c r="AU12" s="87">
        <v>1</v>
      </c>
      <c r="AV12" s="87">
        <v>3</v>
      </c>
      <c r="AW12" s="87">
        <v>1</v>
      </c>
      <c r="AX12" s="87">
        <v>2</v>
      </c>
      <c r="AY12" s="87"/>
      <c r="AZ12" s="87"/>
      <c r="BA12" s="87"/>
      <c r="BB12" s="87"/>
      <c r="BC12" s="87"/>
      <c r="BD12" s="87"/>
      <c r="BE12" s="87">
        <v>6</v>
      </c>
      <c r="BF12" s="87">
        <v>2</v>
      </c>
      <c r="BG12" s="87"/>
      <c r="BH12" s="87"/>
      <c r="BI12" s="87"/>
      <c r="BJ12" s="87"/>
      <c r="BK12" s="87">
        <v>3</v>
      </c>
      <c r="BL12" s="87">
        <v>1</v>
      </c>
      <c r="BM12" s="87">
        <v>3</v>
      </c>
      <c r="BN12" s="87">
        <v>2</v>
      </c>
      <c r="BO12" s="87"/>
      <c r="BP12" s="87"/>
      <c r="BQ12" s="87"/>
      <c r="BR12" s="87"/>
      <c r="BS12" s="87">
        <v>2</v>
      </c>
      <c r="BT12" s="87">
        <v>1</v>
      </c>
      <c r="BU12" s="87">
        <v>2</v>
      </c>
      <c r="BV12" s="87">
        <v>1</v>
      </c>
      <c r="BW12" s="87"/>
      <c r="BX12" s="86"/>
      <c r="BY12" s="86"/>
      <c r="BZ12" s="87"/>
      <c r="CA12" s="87">
        <v>1</v>
      </c>
      <c r="CB12" s="87">
        <v>2</v>
      </c>
      <c r="CC12" s="87">
        <v>5</v>
      </c>
      <c r="CD12" s="87">
        <v>1</v>
      </c>
      <c r="CE12" s="87"/>
      <c r="CF12" s="69"/>
      <c r="CG12" s="69"/>
      <c r="CH12" s="69"/>
      <c r="CI12" s="69">
        <v>2</v>
      </c>
      <c r="CJ12" s="69">
        <v>1</v>
      </c>
      <c r="CK12" s="69">
        <v>4</v>
      </c>
      <c r="CL12" s="69"/>
      <c r="CM12" s="69"/>
      <c r="CN12" s="69"/>
      <c r="CO12" s="69"/>
      <c r="CP12" s="69"/>
      <c r="CQ12" s="69">
        <v>2</v>
      </c>
      <c r="CR12" s="69">
        <v>3</v>
      </c>
      <c r="CS12" s="69">
        <v>1</v>
      </c>
      <c r="CT12" s="69">
        <v>5</v>
      </c>
      <c r="CU12" s="69"/>
      <c r="CV12" s="69"/>
      <c r="CW12" s="69"/>
      <c r="CX12" s="69"/>
      <c r="CY12" s="69"/>
      <c r="CZ12" s="69">
        <v>2</v>
      </c>
      <c r="DA12" s="69">
        <v>6</v>
      </c>
      <c r="DB12" s="69">
        <v>2</v>
      </c>
      <c r="DC12" s="69"/>
      <c r="DD12" s="69"/>
      <c r="DE12" s="69"/>
      <c r="DF12" s="69"/>
    </row>
    <row r="13" spans="1:110" ht="27" customHeight="1" x14ac:dyDescent="0.25">
      <c r="A13" s="51">
        <f t="shared" si="0"/>
        <v>4</v>
      </c>
      <c r="B13" s="25" t="s">
        <v>184</v>
      </c>
      <c r="C13" s="110">
        <v>67156</v>
      </c>
      <c r="D13" s="87">
        <v>47883</v>
      </c>
      <c r="E13" s="87">
        <v>67156</v>
      </c>
      <c r="F13" s="87">
        <v>47883</v>
      </c>
      <c r="G13" s="87">
        <v>8</v>
      </c>
      <c r="H13" s="87">
        <v>8</v>
      </c>
      <c r="I13" s="87">
        <v>5</v>
      </c>
      <c r="J13" s="87">
        <v>2</v>
      </c>
      <c r="K13" s="87">
        <v>2</v>
      </c>
      <c r="L13" s="87">
        <v>5</v>
      </c>
      <c r="M13" s="87">
        <v>1</v>
      </c>
      <c r="N13" s="87">
        <v>2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>
        <v>1</v>
      </c>
      <c r="BD13" s="87"/>
      <c r="BE13" s="87"/>
      <c r="BF13" s="87"/>
      <c r="BG13" s="87"/>
      <c r="BH13" s="87"/>
      <c r="BI13" s="87"/>
      <c r="BJ13" s="87"/>
      <c r="BK13" s="87"/>
      <c r="BL13" s="87">
        <v>2</v>
      </c>
      <c r="BM13" s="87"/>
      <c r="BN13" s="87"/>
      <c r="BO13" s="87"/>
      <c r="BP13" s="87"/>
      <c r="BQ13" s="87"/>
      <c r="BR13" s="87"/>
      <c r="BS13" s="87">
        <v>1</v>
      </c>
      <c r="BT13" s="87">
        <v>1</v>
      </c>
      <c r="BU13" s="87"/>
      <c r="BV13" s="87"/>
      <c r="BW13" s="87">
        <v>1</v>
      </c>
      <c r="BX13" s="86">
        <v>1</v>
      </c>
      <c r="BY13" s="86"/>
      <c r="BZ13" s="87"/>
      <c r="CA13" s="87">
        <v>1</v>
      </c>
      <c r="CB13" s="87">
        <v>1</v>
      </c>
      <c r="CC13" s="87">
        <v>2</v>
      </c>
      <c r="CD13" s="87"/>
      <c r="CE13" s="87"/>
      <c r="CF13" s="62"/>
      <c r="CG13" s="62"/>
      <c r="CH13" s="62"/>
      <c r="CI13" s="62">
        <v>2</v>
      </c>
      <c r="CJ13" s="62">
        <v>1</v>
      </c>
      <c r="CK13" s="62">
        <v>1</v>
      </c>
      <c r="CL13" s="62"/>
      <c r="CM13" s="62"/>
      <c r="CN13" s="62">
        <v>1</v>
      </c>
      <c r="CO13" s="62"/>
      <c r="CP13" s="62"/>
      <c r="CQ13" s="62">
        <v>2</v>
      </c>
      <c r="CR13" s="62">
        <v>1</v>
      </c>
      <c r="CS13" s="62">
        <v>1</v>
      </c>
      <c r="CT13" s="62">
        <v>1</v>
      </c>
      <c r="CU13" s="62"/>
      <c r="CV13" s="62">
        <v>1</v>
      </c>
      <c r="CW13" s="62"/>
      <c r="CX13" s="62">
        <v>1</v>
      </c>
      <c r="CY13" s="62">
        <v>1</v>
      </c>
      <c r="CZ13" s="62">
        <v>2</v>
      </c>
      <c r="DA13" s="62">
        <v>1</v>
      </c>
      <c r="DB13" s="62">
        <v>1</v>
      </c>
      <c r="DC13" s="62">
        <v>1</v>
      </c>
      <c r="DD13" s="62">
        <v>2</v>
      </c>
      <c r="DE13" s="69">
        <v>1</v>
      </c>
      <c r="DF13" s="69">
        <v>1</v>
      </c>
    </row>
    <row r="14" spans="1:110" ht="27" customHeight="1" x14ac:dyDescent="0.25">
      <c r="A14" s="51">
        <f t="shared" si="0"/>
        <v>5</v>
      </c>
      <c r="B14" s="47" t="s">
        <v>185</v>
      </c>
      <c r="C14" s="110">
        <v>36915</v>
      </c>
      <c r="D14" s="87">
        <v>38130</v>
      </c>
      <c r="E14" s="87">
        <v>36915</v>
      </c>
      <c r="F14" s="87">
        <v>38130</v>
      </c>
      <c r="G14" s="87">
        <v>4</v>
      </c>
      <c r="H14" s="87"/>
      <c r="I14" s="87">
        <v>6</v>
      </c>
      <c r="J14" s="87">
        <v>1</v>
      </c>
      <c r="K14" s="87"/>
      <c r="L14" s="87"/>
      <c r="M14" s="87"/>
      <c r="N14" s="87"/>
      <c r="O14" s="87">
        <v>4</v>
      </c>
      <c r="P14" s="87">
        <v>1</v>
      </c>
      <c r="Q14" s="87">
        <v>6</v>
      </c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6"/>
      <c r="BY14" s="86"/>
      <c r="BZ14" s="87"/>
      <c r="CA14" s="87"/>
      <c r="CB14" s="87"/>
      <c r="CC14" s="87"/>
      <c r="CD14" s="87"/>
      <c r="CE14" s="87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</row>
    <row r="15" spans="1:110" ht="27" customHeight="1" x14ac:dyDescent="0.25">
      <c r="A15" s="51">
        <f t="shared" si="0"/>
        <v>6</v>
      </c>
      <c r="B15" s="25" t="s">
        <v>186</v>
      </c>
      <c r="C15" s="110">
        <v>56370</v>
      </c>
      <c r="D15" s="87">
        <v>50492</v>
      </c>
      <c r="E15" s="87">
        <v>56370</v>
      </c>
      <c r="F15" s="87">
        <v>50492</v>
      </c>
      <c r="G15" s="87">
        <v>28</v>
      </c>
      <c r="H15" s="87">
        <v>26</v>
      </c>
      <c r="I15" s="87">
        <v>49</v>
      </c>
      <c r="J15" s="87">
        <v>50</v>
      </c>
      <c r="K15" s="87">
        <v>5</v>
      </c>
      <c r="L15" s="87">
        <v>5</v>
      </c>
      <c r="M15" s="87">
        <v>3</v>
      </c>
      <c r="N15" s="87">
        <v>6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0</v>
      </c>
      <c r="AE15" s="87">
        <v>0</v>
      </c>
      <c r="AF15" s="87">
        <v>0</v>
      </c>
      <c r="AG15" s="87">
        <v>2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1</v>
      </c>
      <c r="AQ15" s="87">
        <v>0</v>
      </c>
      <c r="AR15" s="87">
        <v>0</v>
      </c>
      <c r="AS15" s="87">
        <v>0</v>
      </c>
      <c r="AT15" s="87">
        <v>0</v>
      </c>
      <c r="AU15" s="87">
        <v>4</v>
      </c>
      <c r="AV15" s="87">
        <v>2</v>
      </c>
      <c r="AW15" s="87">
        <v>1</v>
      </c>
      <c r="AX15" s="87">
        <v>1</v>
      </c>
      <c r="AY15" s="87">
        <v>0</v>
      </c>
      <c r="AZ15" s="87">
        <v>0</v>
      </c>
      <c r="BA15" s="87">
        <v>0</v>
      </c>
      <c r="BB15" s="87">
        <v>0</v>
      </c>
      <c r="BC15" s="87">
        <v>1</v>
      </c>
      <c r="BD15" s="87">
        <v>1</v>
      </c>
      <c r="BE15" s="87">
        <v>2</v>
      </c>
      <c r="BF15" s="87">
        <v>1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3</v>
      </c>
      <c r="BN15" s="87">
        <v>3</v>
      </c>
      <c r="BO15" s="87">
        <v>0</v>
      </c>
      <c r="BP15" s="87">
        <v>0</v>
      </c>
      <c r="BQ15" s="87">
        <v>0</v>
      </c>
      <c r="BR15" s="87">
        <v>0</v>
      </c>
      <c r="BS15" s="87">
        <v>1</v>
      </c>
      <c r="BT15" s="87">
        <v>3</v>
      </c>
      <c r="BU15" s="87">
        <v>2</v>
      </c>
      <c r="BV15" s="87">
        <v>4</v>
      </c>
      <c r="BW15" s="87">
        <v>0</v>
      </c>
      <c r="BX15" s="86">
        <v>0</v>
      </c>
      <c r="BY15" s="86">
        <v>0</v>
      </c>
      <c r="BZ15" s="87">
        <v>0</v>
      </c>
      <c r="CA15" s="87">
        <v>1</v>
      </c>
      <c r="CB15" s="87">
        <v>13</v>
      </c>
      <c r="CC15" s="87">
        <v>7</v>
      </c>
      <c r="CD15" s="87">
        <v>7</v>
      </c>
      <c r="CE15" s="87">
        <v>0</v>
      </c>
      <c r="CF15" s="69">
        <v>1</v>
      </c>
      <c r="CG15" s="69">
        <v>0</v>
      </c>
      <c r="CH15" s="69">
        <v>2</v>
      </c>
      <c r="CI15" s="69">
        <v>4</v>
      </c>
      <c r="CJ15" s="69">
        <v>5</v>
      </c>
      <c r="CK15" s="69">
        <v>4</v>
      </c>
      <c r="CL15" s="69">
        <v>7</v>
      </c>
      <c r="CM15" s="69">
        <v>1</v>
      </c>
      <c r="CN15" s="69">
        <v>1</v>
      </c>
      <c r="CO15" s="69">
        <v>0</v>
      </c>
      <c r="CP15" s="69">
        <v>0</v>
      </c>
      <c r="CQ15" s="69">
        <v>4</v>
      </c>
      <c r="CR15" s="69">
        <v>4</v>
      </c>
      <c r="CS15" s="69">
        <v>8</v>
      </c>
      <c r="CT15" s="69">
        <v>9</v>
      </c>
      <c r="CU15" s="69">
        <v>2</v>
      </c>
      <c r="CV15" s="69">
        <v>2</v>
      </c>
      <c r="CW15" s="69">
        <v>1</v>
      </c>
      <c r="CX15" s="69">
        <v>0</v>
      </c>
      <c r="CY15" s="69">
        <v>11</v>
      </c>
      <c r="CZ15" s="69">
        <v>8</v>
      </c>
      <c r="DA15" s="69">
        <v>19</v>
      </c>
      <c r="DB15" s="69">
        <v>17</v>
      </c>
      <c r="DC15" s="69">
        <v>2</v>
      </c>
      <c r="DD15" s="69">
        <v>1</v>
      </c>
      <c r="DE15" s="69">
        <v>2</v>
      </c>
      <c r="DF15" s="69">
        <v>4</v>
      </c>
    </row>
    <row r="16" spans="1:110" ht="27" customHeight="1" x14ac:dyDescent="0.25">
      <c r="A16" s="51">
        <f t="shared" si="0"/>
        <v>7</v>
      </c>
      <c r="B16" s="25" t="s">
        <v>187</v>
      </c>
      <c r="C16" s="111">
        <v>18612</v>
      </c>
      <c r="D16" s="77">
        <v>24780</v>
      </c>
      <c r="E16" s="77">
        <v>18612</v>
      </c>
      <c r="F16" s="77">
        <v>24780</v>
      </c>
      <c r="G16" s="77">
        <v>20</v>
      </c>
      <c r="H16" s="77">
        <v>26</v>
      </c>
      <c r="I16" s="77">
        <v>40</v>
      </c>
      <c r="J16" s="77">
        <v>41</v>
      </c>
      <c r="K16" s="77">
        <v>1</v>
      </c>
      <c r="L16" s="77">
        <v>2</v>
      </c>
      <c r="M16" s="77">
        <v>1</v>
      </c>
      <c r="N16" s="77"/>
      <c r="O16" s="77">
        <v>1</v>
      </c>
      <c r="P16" s="77">
        <v>5</v>
      </c>
      <c r="Q16" s="77">
        <v>2</v>
      </c>
      <c r="R16" s="77">
        <v>1</v>
      </c>
      <c r="S16" s="77"/>
      <c r="T16" s="77"/>
      <c r="U16" s="77"/>
      <c r="V16" s="77"/>
      <c r="W16" s="77">
        <v>1</v>
      </c>
      <c r="X16" s="77">
        <v>2</v>
      </c>
      <c r="Y16" s="77"/>
      <c r="Z16" s="77">
        <v>1</v>
      </c>
      <c r="AA16" s="77"/>
      <c r="AB16" s="77"/>
      <c r="AC16" s="77"/>
      <c r="AD16" s="77"/>
      <c r="AE16" s="77">
        <v>1</v>
      </c>
      <c r="AF16" s="77"/>
      <c r="AG16" s="77"/>
      <c r="AH16" s="77"/>
      <c r="AI16" s="77"/>
      <c r="AJ16" s="77"/>
      <c r="AK16" s="77"/>
      <c r="AL16" s="77"/>
      <c r="AM16" s="77">
        <v>1</v>
      </c>
      <c r="AN16" s="77"/>
      <c r="AO16" s="77"/>
      <c r="AP16" s="77"/>
      <c r="AQ16" s="77"/>
      <c r="AR16" s="77"/>
      <c r="AS16" s="77"/>
      <c r="AT16" s="77"/>
      <c r="AU16" s="77"/>
      <c r="AV16" s="77"/>
      <c r="AW16" s="77">
        <v>1</v>
      </c>
      <c r="AX16" s="77">
        <v>1</v>
      </c>
      <c r="AY16" s="77"/>
      <c r="AZ16" s="77"/>
      <c r="BA16" s="77"/>
      <c r="BB16" s="77"/>
      <c r="BC16" s="77"/>
      <c r="BD16" s="77">
        <v>1</v>
      </c>
      <c r="BE16" s="77">
        <v>5</v>
      </c>
      <c r="BF16" s="77">
        <v>2</v>
      </c>
      <c r="BG16" s="77"/>
      <c r="BH16" s="77"/>
      <c r="BI16" s="77"/>
      <c r="BJ16" s="77"/>
      <c r="BK16" s="77">
        <v>2</v>
      </c>
      <c r="BL16" s="77">
        <v>2</v>
      </c>
      <c r="BM16" s="77">
        <v>4</v>
      </c>
      <c r="BN16" s="77">
        <v>8</v>
      </c>
      <c r="BO16" s="77"/>
      <c r="BP16" s="77"/>
      <c r="BQ16" s="77"/>
      <c r="BR16" s="77"/>
      <c r="BS16" s="77"/>
      <c r="BT16" s="77">
        <v>1</v>
      </c>
      <c r="BU16" s="77">
        <v>4</v>
      </c>
      <c r="BV16" s="77">
        <v>3</v>
      </c>
      <c r="BW16" s="77"/>
      <c r="BX16" s="76"/>
      <c r="BY16" s="76"/>
      <c r="BZ16" s="77"/>
      <c r="CA16" s="77">
        <v>3</v>
      </c>
      <c r="CB16" s="77"/>
      <c r="CC16" s="77">
        <v>3</v>
      </c>
      <c r="CD16" s="77">
        <v>3</v>
      </c>
      <c r="CE16" s="77"/>
      <c r="CF16" s="67"/>
      <c r="CG16" s="67"/>
      <c r="CH16" s="67"/>
      <c r="CI16" s="67">
        <v>1</v>
      </c>
      <c r="CJ16" s="67">
        <v>3</v>
      </c>
      <c r="CK16" s="67"/>
      <c r="CL16" s="67">
        <v>5</v>
      </c>
      <c r="CM16" s="67">
        <v>1</v>
      </c>
      <c r="CN16" s="67"/>
      <c r="CO16" s="67"/>
      <c r="CP16" s="67"/>
      <c r="CQ16" s="67">
        <v>3</v>
      </c>
      <c r="CR16" s="67">
        <v>6</v>
      </c>
      <c r="CS16" s="67">
        <v>8</v>
      </c>
      <c r="CT16" s="67">
        <v>5</v>
      </c>
      <c r="CU16" s="67"/>
      <c r="CV16" s="67">
        <v>1</v>
      </c>
      <c r="CW16" s="67">
        <v>1</v>
      </c>
      <c r="CX16" s="67"/>
      <c r="CY16" s="67">
        <v>7</v>
      </c>
      <c r="CZ16" s="67">
        <v>7</v>
      </c>
      <c r="DA16" s="67">
        <v>13</v>
      </c>
      <c r="DB16" s="67">
        <v>11</v>
      </c>
      <c r="DC16" s="67"/>
      <c r="DD16" s="67">
        <v>1</v>
      </c>
      <c r="DE16" s="67"/>
      <c r="DF16" s="67"/>
    </row>
    <row r="17" spans="1:110" ht="27" customHeight="1" x14ac:dyDescent="0.25">
      <c r="A17" s="51">
        <f t="shared" si="0"/>
        <v>8</v>
      </c>
      <c r="B17" s="25" t="s">
        <v>188</v>
      </c>
      <c r="C17" s="110">
        <v>11268</v>
      </c>
      <c r="D17" s="87">
        <v>9690</v>
      </c>
      <c r="E17" s="87">
        <v>11268</v>
      </c>
      <c r="F17" s="87">
        <v>9690</v>
      </c>
      <c r="G17" s="87">
        <v>12</v>
      </c>
      <c r="H17" s="87">
        <v>10</v>
      </c>
      <c r="I17" s="87">
        <v>18</v>
      </c>
      <c r="J17" s="87">
        <v>19</v>
      </c>
      <c r="K17" s="87">
        <v>1</v>
      </c>
      <c r="L17" s="87">
        <v>2</v>
      </c>
      <c r="M17" s="87">
        <v>4</v>
      </c>
      <c r="N17" s="87">
        <v>2</v>
      </c>
      <c r="O17" s="87"/>
      <c r="P17" s="87">
        <v>1</v>
      </c>
      <c r="Q17" s="87"/>
      <c r="R17" s="87"/>
      <c r="S17" s="87"/>
      <c r="T17" s="87"/>
      <c r="U17" s="87"/>
      <c r="V17" s="87"/>
      <c r="W17" s="87"/>
      <c r="X17" s="87"/>
      <c r="Y17" s="87"/>
      <c r="Z17" s="87">
        <v>1</v>
      </c>
      <c r="AA17" s="87"/>
      <c r="AB17" s="87"/>
      <c r="AC17" s="87"/>
      <c r="AD17" s="87"/>
      <c r="AE17" s="87"/>
      <c r="AF17" s="87"/>
      <c r="AG17" s="87"/>
      <c r="AH17" s="87">
        <v>2</v>
      </c>
      <c r="AI17" s="87"/>
      <c r="AJ17" s="87"/>
      <c r="AK17" s="87"/>
      <c r="AL17" s="87"/>
      <c r="AM17" s="87">
        <v>1</v>
      </c>
      <c r="AN17" s="87"/>
      <c r="AO17" s="87">
        <v>10</v>
      </c>
      <c r="AP17" s="87"/>
      <c r="AQ17" s="87"/>
      <c r="AR17" s="87"/>
      <c r="AS17" s="87"/>
      <c r="AT17" s="87"/>
      <c r="AU17" s="87">
        <v>1</v>
      </c>
      <c r="AV17" s="87"/>
      <c r="AW17" s="87">
        <v>1</v>
      </c>
      <c r="AX17" s="87"/>
      <c r="AY17" s="87"/>
      <c r="AZ17" s="87"/>
      <c r="BA17" s="87"/>
      <c r="BB17" s="87"/>
      <c r="BC17" s="87"/>
      <c r="BD17" s="87">
        <v>1</v>
      </c>
      <c r="BE17" s="87">
        <v>1</v>
      </c>
      <c r="BF17" s="87"/>
      <c r="BG17" s="87"/>
      <c r="BH17" s="87"/>
      <c r="BI17" s="87"/>
      <c r="BJ17" s="87"/>
      <c r="BK17" s="87">
        <v>3</v>
      </c>
      <c r="BL17" s="87">
        <v>2</v>
      </c>
      <c r="BM17" s="87">
        <v>1</v>
      </c>
      <c r="BN17" s="87">
        <v>1</v>
      </c>
      <c r="BO17" s="87"/>
      <c r="BP17" s="87"/>
      <c r="BQ17" s="87"/>
      <c r="BR17" s="87"/>
      <c r="BS17" s="87">
        <v>1</v>
      </c>
      <c r="BT17" s="87">
        <v>2</v>
      </c>
      <c r="BU17" s="87">
        <v>1</v>
      </c>
      <c r="BV17" s="87">
        <v>1</v>
      </c>
      <c r="BW17" s="87">
        <v>1</v>
      </c>
      <c r="BX17" s="86"/>
      <c r="BY17" s="86"/>
      <c r="BZ17" s="87"/>
      <c r="CA17" s="87"/>
      <c r="CB17" s="87">
        <v>1</v>
      </c>
      <c r="CC17" s="87">
        <v>1</v>
      </c>
      <c r="CD17" s="87">
        <v>3</v>
      </c>
      <c r="CE17" s="87"/>
      <c r="CF17" s="69"/>
      <c r="CG17" s="69"/>
      <c r="CH17" s="69">
        <v>1</v>
      </c>
      <c r="CI17" s="69">
        <v>1</v>
      </c>
      <c r="CJ17" s="69">
        <v>1</v>
      </c>
      <c r="CK17" s="69">
        <v>1</v>
      </c>
      <c r="CL17" s="69">
        <v>2</v>
      </c>
      <c r="CM17" s="69"/>
      <c r="CN17" s="69">
        <v>1</v>
      </c>
      <c r="CO17" s="69"/>
      <c r="CP17" s="69"/>
      <c r="CQ17" s="69">
        <v>1</v>
      </c>
      <c r="CR17" s="69">
        <v>1</v>
      </c>
      <c r="CS17" s="69">
        <v>3</v>
      </c>
      <c r="CT17" s="69">
        <v>4</v>
      </c>
      <c r="CU17" s="69"/>
      <c r="CV17" s="69"/>
      <c r="CW17" s="69">
        <v>3</v>
      </c>
      <c r="CX17" s="69">
        <v>1</v>
      </c>
      <c r="CY17" s="69">
        <v>4</v>
      </c>
      <c r="CZ17" s="69">
        <v>1</v>
      </c>
      <c r="DA17" s="69">
        <v>8</v>
      </c>
      <c r="DB17" s="69">
        <v>5</v>
      </c>
      <c r="DC17" s="69"/>
      <c r="DD17" s="69">
        <v>1</v>
      </c>
      <c r="DE17" s="69">
        <v>1</v>
      </c>
      <c r="DF17" s="69"/>
    </row>
    <row r="18" spans="1:110" ht="27" customHeight="1" x14ac:dyDescent="0.25">
      <c r="A18" s="51">
        <f t="shared" si="0"/>
        <v>9</v>
      </c>
      <c r="B18" s="25" t="s">
        <v>189</v>
      </c>
      <c r="C18" s="110">
        <v>20450</v>
      </c>
      <c r="D18" s="87">
        <v>16566</v>
      </c>
      <c r="E18" s="87">
        <v>20450</v>
      </c>
      <c r="F18" s="87">
        <v>16566</v>
      </c>
      <c r="G18" s="87">
        <v>2</v>
      </c>
      <c r="H18" s="87">
        <v>2</v>
      </c>
      <c r="I18" s="87"/>
      <c r="J18" s="87">
        <v>1</v>
      </c>
      <c r="K18" s="87">
        <v>2</v>
      </c>
      <c r="L18" s="87">
        <v>2</v>
      </c>
      <c r="M18" s="87"/>
      <c r="N18" s="87">
        <v>1</v>
      </c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6"/>
      <c r="BY18" s="86"/>
      <c r="BZ18" s="87"/>
      <c r="CA18" s="87"/>
      <c r="CB18" s="87"/>
      <c r="CC18" s="87"/>
      <c r="CD18" s="87"/>
      <c r="CE18" s="87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>
        <v>1</v>
      </c>
      <c r="CR18" s="69"/>
      <c r="CS18" s="69"/>
      <c r="CT18" s="69"/>
      <c r="CU18" s="69">
        <v>1</v>
      </c>
      <c r="CV18" s="69"/>
      <c r="CW18" s="69"/>
      <c r="CX18" s="69"/>
      <c r="CY18" s="69">
        <v>1</v>
      </c>
      <c r="CZ18" s="69">
        <v>2</v>
      </c>
      <c r="DA18" s="69"/>
      <c r="DB18" s="69">
        <v>1</v>
      </c>
      <c r="DC18" s="69">
        <v>1</v>
      </c>
      <c r="DD18" s="69">
        <v>2</v>
      </c>
      <c r="DE18" s="69"/>
      <c r="DF18" s="69">
        <v>1</v>
      </c>
    </row>
    <row r="19" spans="1:110" ht="27" customHeight="1" x14ac:dyDescent="0.25">
      <c r="A19" s="51">
        <f t="shared" si="0"/>
        <v>10</v>
      </c>
      <c r="B19" s="25" t="s">
        <v>190</v>
      </c>
      <c r="C19" s="110">
        <v>15612</v>
      </c>
      <c r="D19" s="87">
        <v>12446</v>
      </c>
      <c r="E19" s="87">
        <v>15612</v>
      </c>
      <c r="F19" s="87">
        <v>12446</v>
      </c>
      <c r="G19" s="87">
        <v>4</v>
      </c>
      <c r="H19" s="87">
        <v>5</v>
      </c>
      <c r="I19" s="87">
        <v>3</v>
      </c>
      <c r="J19" s="87">
        <v>8</v>
      </c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>
        <v>1</v>
      </c>
      <c r="AP19" s="87"/>
      <c r="AQ19" s="87"/>
      <c r="AR19" s="87"/>
      <c r="AS19" s="87"/>
      <c r="AT19" s="87"/>
      <c r="AU19" s="87">
        <v>1</v>
      </c>
      <c r="AV19" s="87">
        <v>1</v>
      </c>
      <c r="AW19" s="87"/>
      <c r="AX19" s="87">
        <v>1</v>
      </c>
      <c r="AY19" s="87"/>
      <c r="AZ19" s="87"/>
      <c r="BA19" s="87"/>
      <c r="BB19" s="87"/>
      <c r="BC19" s="87"/>
      <c r="BD19" s="87"/>
      <c r="BE19" s="87"/>
      <c r="BF19" s="87">
        <v>1</v>
      </c>
      <c r="BG19" s="87"/>
      <c r="BH19" s="87"/>
      <c r="BI19" s="87"/>
      <c r="BJ19" s="87"/>
      <c r="BK19" s="87"/>
      <c r="BL19" s="87">
        <v>1</v>
      </c>
      <c r="BM19" s="87"/>
      <c r="BN19" s="87"/>
      <c r="BO19" s="87"/>
      <c r="BP19" s="87"/>
      <c r="BQ19" s="87"/>
      <c r="BR19" s="87"/>
      <c r="BS19" s="87">
        <v>1</v>
      </c>
      <c r="BT19" s="87"/>
      <c r="BU19" s="87">
        <v>1</v>
      </c>
      <c r="BV19" s="87">
        <v>1</v>
      </c>
      <c r="BW19" s="87"/>
      <c r="BX19" s="86"/>
      <c r="BY19" s="86"/>
      <c r="BZ19" s="87"/>
      <c r="CA19" s="87"/>
      <c r="CB19" s="87"/>
      <c r="CC19" s="87">
        <v>1</v>
      </c>
      <c r="CD19" s="87">
        <v>2</v>
      </c>
      <c r="CE19" s="87"/>
      <c r="CF19" s="69"/>
      <c r="CG19" s="69"/>
      <c r="CH19" s="69"/>
      <c r="CI19" s="69">
        <v>1</v>
      </c>
      <c r="CJ19" s="69">
        <v>2</v>
      </c>
      <c r="CK19" s="69"/>
      <c r="CL19" s="69"/>
      <c r="CM19" s="69"/>
      <c r="CN19" s="69"/>
      <c r="CO19" s="69"/>
      <c r="CP19" s="69"/>
      <c r="CQ19" s="69"/>
      <c r="CR19" s="69"/>
      <c r="CS19" s="69">
        <v>1</v>
      </c>
      <c r="CT19" s="69">
        <v>1</v>
      </c>
      <c r="CU19" s="69"/>
      <c r="CV19" s="69"/>
      <c r="CW19" s="69"/>
      <c r="CX19" s="69"/>
      <c r="CY19" s="69"/>
      <c r="CZ19" s="69">
        <v>1</v>
      </c>
      <c r="DA19" s="69"/>
      <c r="DB19" s="69">
        <v>2</v>
      </c>
      <c r="DC19" s="69"/>
      <c r="DD19" s="69"/>
      <c r="DE19" s="69"/>
      <c r="DF19" s="69"/>
    </row>
    <row r="20" spans="1:110" ht="27" customHeight="1" x14ac:dyDescent="0.25">
      <c r="A20" s="51">
        <f t="shared" si="0"/>
        <v>11</v>
      </c>
      <c r="B20" s="25" t="s">
        <v>191</v>
      </c>
      <c r="C20" s="111">
        <v>13140</v>
      </c>
      <c r="D20" s="77">
        <v>9594</v>
      </c>
      <c r="E20" s="77">
        <v>13140</v>
      </c>
      <c r="F20" s="77">
        <v>9594</v>
      </c>
      <c r="G20" s="77"/>
      <c r="H20" s="77"/>
      <c r="I20" s="77">
        <v>1</v>
      </c>
      <c r="J20" s="87"/>
      <c r="K20" s="87"/>
      <c r="L20" s="87"/>
      <c r="M20" s="87">
        <v>1</v>
      </c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>
        <v>1</v>
      </c>
      <c r="BV20" s="87"/>
      <c r="BW20" s="87"/>
      <c r="BX20" s="86"/>
      <c r="BY20" s="86">
        <v>1</v>
      </c>
      <c r="BZ20" s="87"/>
      <c r="CA20" s="87"/>
      <c r="CB20" s="87"/>
      <c r="CC20" s="87"/>
      <c r="CD20" s="87"/>
      <c r="CE20" s="87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</row>
    <row r="21" spans="1:110" ht="27" customHeight="1" x14ac:dyDescent="0.25">
      <c r="A21" s="51">
        <f t="shared" si="0"/>
        <v>12</v>
      </c>
      <c r="B21" s="25" t="s">
        <v>192</v>
      </c>
      <c r="C21" s="110">
        <v>16299</v>
      </c>
      <c r="D21" s="87">
        <v>14929</v>
      </c>
      <c r="E21" s="87">
        <v>16299</v>
      </c>
      <c r="F21" s="87">
        <v>14929</v>
      </c>
      <c r="G21" s="87">
        <v>11</v>
      </c>
      <c r="H21" s="87">
        <f>P21+X21+AF21+AN21+AV21+BD21+BL21+BT21+CB21+CJ21+CR21+CZ21</f>
        <v>0</v>
      </c>
      <c r="I21" s="87">
        <v>12</v>
      </c>
      <c r="J21" s="87">
        <f>R21+Z21+AH21+AP21+AX21+BF21+BN21+BV21+CD21+CL21+CT21+DB21</f>
        <v>0</v>
      </c>
      <c r="K21" s="87">
        <v>5</v>
      </c>
      <c r="L21" s="87">
        <f>T21+AB21+AJ21+AR21+AZ21+BH21+BP21+BX21+CF21+CN21+CV21+DD21</f>
        <v>0</v>
      </c>
      <c r="M21" s="87">
        <v>3</v>
      </c>
      <c r="N21" s="87">
        <f>V21+AD21+AL21+AT21+BB21+BJ21+BR21+BZ21+CH21+CP21+CX21+DF21</f>
        <v>0</v>
      </c>
      <c r="O21" s="87">
        <v>1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</row>
    <row r="22" spans="1:110" ht="27" customHeight="1" x14ac:dyDescent="0.25">
      <c r="A22" s="51">
        <f t="shared" si="0"/>
        <v>13</v>
      </c>
      <c r="B22" s="25" t="s">
        <v>193</v>
      </c>
      <c r="C22" s="111">
        <v>5978</v>
      </c>
      <c r="D22" s="77">
        <v>5299</v>
      </c>
      <c r="E22" s="77">
        <v>5978</v>
      </c>
      <c r="F22" s="77">
        <v>5299</v>
      </c>
      <c r="G22" s="77">
        <v>1</v>
      </c>
      <c r="H22" s="77">
        <v>1</v>
      </c>
      <c r="I22" s="77">
        <v>3</v>
      </c>
      <c r="J22" s="77">
        <v>1</v>
      </c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>
        <v>1</v>
      </c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6"/>
      <c r="BY22" s="76"/>
      <c r="BZ22" s="77"/>
      <c r="CA22" s="77"/>
      <c r="CB22" s="77">
        <v>1</v>
      </c>
      <c r="CC22" s="77"/>
      <c r="CD22" s="77"/>
      <c r="CE22" s="7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>
        <v>3</v>
      </c>
      <c r="DB22" s="67"/>
      <c r="DC22" s="67"/>
      <c r="DD22" s="67"/>
      <c r="DE22" s="67"/>
      <c r="DF22" s="67"/>
    </row>
    <row r="23" spans="1:110" ht="27" customHeight="1" x14ac:dyDescent="0.25">
      <c r="A23" s="54"/>
      <c r="B23" s="55" t="s">
        <v>194</v>
      </c>
      <c r="C23" s="82">
        <f>SUM(C10:C22)</f>
        <v>422419</v>
      </c>
      <c r="D23" s="82">
        <f t="shared" ref="D23:BO23" si="1">SUM(D10:D22)</f>
        <v>398292</v>
      </c>
      <c r="E23" s="82">
        <f t="shared" si="1"/>
        <v>422419</v>
      </c>
      <c r="F23" s="82">
        <f t="shared" si="1"/>
        <v>398292</v>
      </c>
      <c r="G23" s="82">
        <f t="shared" si="1"/>
        <v>105</v>
      </c>
      <c r="H23" s="82">
        <f t="shared" si="1"/>
        <v>94</v>
      </c>
      <c r="I23" s="82">
        <f t="shared" si="1"/>
        <v>176</v>
      </c>
      <c r="J23" s="82">
        <f t="shared" si="1"/>
        <v>146</v>
      </c>
      <c r="K23" s="82">
        <f t="shared" si="1"/>
        <v>17</v>
      </c>
      <c r="L23" s="82">
        <f t="shared" si="1"/>
        <v>18</v>
      </c>
      <c r="M23" s="82">
        <f t="shared" si="1"/>
        <v>16</v>
      </c>
      <c r="N23" s="82">
        <f t="shared" si="1"/>
        <v>13</v>
      </c>
      <c r="O23" s="82">
        <f t="shared" si="1"/>
        <v>6</v>
      </c>
      <c r="P23" s="82">
        <f t="shared" si="1"/>
        <v>7</v>
      </c>
      <c r="Q23" s="82">
        <f t="shared" si="1"/>
        <v>8</v>
      </c>
      <c r="R23" s="82">
        <f t="shared" si="1"/>
        <v>1</v>
      </c>
      <c r="S23" s="82">
        <f t="shared" si="1"/>
        <v>0</v>
      </c>
      <c r="T23" s="82">
        <f t="shared" si="1"/>
        <v>0</v>
      </c>
      <c r="U23" s="82">
        <f t="shared" si="1"/>
        <v>0</v>
      </c>
      <c r="V23" s="82">
        <f t="shared" si="1"/>
        <v>0</v>
      </c>
      <c r="W23" s="82">
        <f t="shared" si="1"/>
        <v>1</v>
      </c>
      <c r="X23" s="82">
        <f t="shared" si="1"/>
        <v>2</v>
      </c>
      <c r="Y23" s="82">
        <f t="shared" si="1"/>
        <v>1</v>
      </c>
      <c r="Z23" s="82">
        <f t="shared" si="1"/>
        <v>2</v>
      </c>
      <c r="AA23" s="82">
        <f t="shared" si="1"/>
        <v>0</v>
      </c>
      <c r="AB23" s="82">
        <f t="shared" si="1"/>
        <v>0</v>
      </c>
      <c r="AC23" s="82">
        <f t="shared" si="1"/>
        <v>1</v>
      </c>
      <c r="AD23" s="82">
        <f t="shared" si="1"/>
        <v>0</v>
      </c>
      <c r="AE23" s="82">
        <f t="shared" si="1"/>
        <v>1</v>
      </c>
      <c r="AF23" s="82">
        <f t="shared" si="1"/>
        <v>0</v>
      </c>
      <c r="AG23" s="82">
        <f t="shared" si="1"/>
        <v>2</v>
      </c>
      <c r="AH23" s="82">
        <f t="shared" si="1"/>
        <v>3</v>
      </c>
      <c r="AI23" s="82">
        <f t="shared" si="1"/>
        <v>0</v>
      </c>
      <c r="AJ23" s="82">
        <f t="shared" si="1"/>
        <v>0</v>
      </c>
      <c r="AK23" s="82">
        <f t="shared" si="1"/>
        <v>0</v>
      </c>
      <c r="AL23" s="82">
        <f t="shared" si="1"/>
        <v>0</v>
      </c>
      <c r="AM23" s="82">
        <f t="shared" si="1"/>
        <v>2</v>
      </c>
      <c r="AN23" s="82">
        <f t="shared" si="1"/>
        <v>1</v>
      </c>
      <c r="AO23" s="82">
        <f t="shared" si="1"/>
        <v>14</v>
      </c>
      <c r="AP23" s="82">
        <f t="shared" si="1"/>
        <v>1</v>
      </c>
      <c r="AQ23" s="82">
        <f t="shared" si="1"/>
        <v>0</v>
      </c>
      <c r="AR23" s="82">
        <f t="shared" si="1"/>
        <v>0</v>
      </c>
      <c r="AS23" s="82">
        <f t="shared" si="1"/>
        <v>0</v>
      </c>
      <c r="AT23" s="82">
        <f t="shared" si="1"/>
        <v>0</v>
      </c>
      <c r="AU23" s="82">
        <f t="shared" si="1"/>
        <v>8</v>
      </c>
      <c r="AV23" s="82">
        <f t="shared" si="1"/>
        <v>6</v>
      </c>
      <c r="AW23" s="82">
        <f t="shared" si="1"/>
        <v>4</v>
      </c>
      <c r="AX23" s="82">
        <f t="shared" si="1"/>
        <v>6</v>
      </c>
      <c r="AY23" s="82">
        <f t="shared" si="1"/>
        <v>0</v>
      </c>
      <c r="AZ23" s="82">
        <f t="shared" si="1"/>
        <v>0</v>
      </c>
      <c r="BA23" s="82">
        <f t="shared" si="1"/>
        <v>0</v>
      </c>
      <c r="BB23" s="82">
        <f t="shared" si="1"/>
        <v>0</v>
      </c>
      <c r="BC23" s="82">
        <f t="shared" si="1"/>
        <v>3</v>
      </c>
      <c r="BD23" s="82">
        <f t="shared" si="1"/>
        <v>4</v>
      </c>
      <c r="BE23" s="82">
        <f t="shared" si="1"/>
        <v>14</v>
      </c>
      <c r="BF23" s="82">
        <f t="shared" si="1"/>
        <v>6</v>
      </c>
      <c r="BG23" s="82">
        <f t="shared" si="1"/>
        <v>1</v>
      </c>
      <c r="BH23" s="82">
        <f t="shared" si="1"/>
        <v>0</v>
      </c>
      <c r="BI23" s="82">
        <f t="shared" si="1"/>
        <v>0</v>
      </c>
      <c r="BJ23" s="82">
        <f t="shared" si="1"/>
        <v>0</v>
      </c>
      <c r="BK23" s="82">
        <f t="shared" si="1"/>
        <v>8</v>
      </c>
      <c r="BL23" s="82">
        <f t="shared" si="1"/>
        <v>8</v>
      </c>
      <c r="BM23" s="82">
        <f t="shared" si="1"/>
        <v>12</v>
      </c>
      <c r="BN23" s="82">
        <f t="shared" si="1"/>
        <v>15</v>
      </c>
      <c r="BO23" s="82">
        <f t="shared" si="1"/>
        <v>0</v>
      </c>
      <c r="BP23" s="82">
        <f t="shared" ref="BP23:DF23" si="2">SUM(BP10:BP22)</f>
        <v>0</v>
      </c>
      <c r="BQ23" s="82">
        <f t="shared" si="2"/>
        <v>0</v>
      </c>
      <c r="BR23" s="82">
        <f t="shared" si="2"/>
        <v>0</v>
      </c>
      <c r="BS23" s="82">
        <f t="shared" si="2"/>
        <v>7</v>
      </c>
      <c r="BT23" s="82">
        <f t="shared" si="2"/>
        <v>8</v>
      </c>
      <c r="BU23" s="82">
        <f t="shared" si="2"/>
        <v>12</v>
      </c>
      <c r="BV23" s="82">
        <f t="shared" si="2"/>
        <v>11</v>
      </c>
      <c r="BW23" s="82">
        <f t="shared" si="2"/>
        <v>3</v>
      </c>
      <c r="BX23" s="82">
        <f t="shared" si="2"/>
        <v>1</v>
      </c>
      <c r="BY23" s="82">
        <f t="shared" si="2"/>
        <v>2</v>
      </c>
      <c r="BZ23" s="82">
        <f t="shared" si="2"/>
        <v>1</v>
      </c>
      <c r="CA23" s="82">
        <f t="shared" si="2"/>
        <v>6</v>
      </c>
      <c r="CB23" s="82">
        <f t="shared" si="2"/>
        <v>18</v>
      </c>
      <c r="CC23" s="82">
        <f t="shared" si="2"/>
        <v>20</v>
      </c>
      <c r="CD23" s="82">
        <f t="shared" si="2"/>
        <v>17</v>
      </c>
      <c r="CE23" s="82">
        <f t="shared" si="2"/>
        <v>0</v>
      </c>
      <c r="CF23" s="82">
        <f t="shared" si="2"/>
        <v>1</v>
      </c>
      <c r="CG23" s="82">
        <f t="shared" si="2"/>
        <v>0</v>
      </c>
      <c r="CH23" s="82">
        <f t="shared" si="2"/>
        <v>3</v>
      </c>
      <c r="CI23" s="82">
        <f t="shared" si="2"/>
        <v>11</v>
      </c>
      <c r="CJ23" s="82">
        <f t="shared" si="2"/>
        <v>13</v>
      </c>
      <c r="CK23" s="82">
        <f t="shared" si="2"/>
        <v>10</v>
      </c>
      <c r="CL23" s="82">
        <f t="shared" si="2"/>
        <v>14</v>
      </c>
      <c r="CM23" s="82">
        <f t="shared" si="2"/>
        <v>2</v>
      </c>
      <c r="CN23" s="82">
        <f t="shared" si="2"/>
        <v>3</v>
      </c>
      <c r="CO23" s="82">
        <f t="shared" si="2"/>
        <v>0</v>
      </c>
      <c r="CP23" s="82">
        <f t="shared" si="2"/>
        <v>0</v>
      </c>
      <c r="CQ23" s="82">
        <f t="shared" si="2"/>
        <v>13</v>
      </c>
      <c r="CR23" s="82">
        <f t="shared" si="2"/>
        <v>15</v>
      </c>
      <c r="CS23" s="82">
        <f t="shared" si="2"/>
        <v>24</v>
      </c>
      <c r="CT23" s="82">
        <f t="shared" si="2"/>
        <v>27</v>
      </c>
      <c r="CU23" s="82">
        <f t="shared" si="2"/>
        <v>3</v>
      </c>
      <c r="CV23" s="82">
        <f t="shared" si="2"/>
        <v>4</v>
      </c>
      <c r="CW23" s="82">
        <f t="shared" si="2"/>
        <v>6</v>
      </c>
      <c r="CX23" s="82">
        <f t="shared" si="2"/>
        <v>3</v>
      </c>
      <c r="CY23" s="82">
        <f t="shared" si="2"/>
        <v>26</v>
      </c>
      <c r="CZ23" s="82">
        <f t="shared" si="2"/>
        <v>24</v>
      </c>
      <c r="DA23" s="82">
        <f t="shared" si="2"/>
        <v>51</v>
      </c>
      <c r="DB23" s="82">
        <f t="shared" si="2"/>
        <v>41</v>
      </c>
      <c r="DC23" s="82">
        <f t="shared" si="2"/>
        <v>4</v>
      </c>
      <c r="DD23" s="82">
        <f t="shared" si="2"/>
        <v>8</v>
      </c>
      <c r="DE23" s="82">
        <f t="shared" si="2"/>
        <v>5</v>
      </c>
      <c r="DF23" s="82">
        <f t="shared" si="2"/>
        <v>6</v>
      </c>
    </row>
    <row r="24" spans="1:110" s="23" customFormat="1" ht="19.5" customHeight="1" x14ac:dyDescent="0.25">
      <c r="A24" s="60">
        <v>1</v>
      </c>
      <c r="B24" s="47" t="s">
        <v>253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</row>
    <row r="25" spans="1:110" s="23" customFormat="1" ht="19.5" customHeight="1" x14ac:dyDescent="0.25">
      <c r="A25" s="60">
        <f>A24+1</f>
        <v>2</v>
      </c>
      <c r="B25" s="25" t="s">
        <v>227</v>
      </c>
      <c r="C25" s="110">
        <v>8022</v>
      </c>
      <c r="D25" s="87">
        <v>8074</v>
      </c>
      <c r="E25" s="87">
        <v>8022</v>
      </c>
      <c r="F25" s="87">
        <v>8074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</row>
    <row r="26" spans="1:110" ht="19.5" customHeight="1" x14ac:dyDescent="0.25">
      <c r="A26" s="60">
        <f t="shared" ref="A26:A57" si="3">A25+1</f>
        <v>3</v>
      </c>
      <c r="B26" s="47" t="s">
        <v>195</v>
      </c>
      <c r="C26" s="110">
        <v>43665</v>
      </c>
      <c r="D26" s="87">
        <v>39805</v>
      </c>
      <c r="E26" s="87">
        <v>43665</v>
      </c>
      <c r="F26" s="87">
        <v>39805</v>
      </c>
      <c r="G26" s="87">
        <v>2</v>
      </c>
      <c r="H26" s="87"/>
      <c r="I26" s="87">
        <v>1</v>
      </c>
      <c r="J26" s="87">
        <v>1</v>
      </c>
      <c r="K26" s="87">
        <v>1</v>
      </c>
      <c r="L26" s="87"/>
      <c r="M26" s="87"/>
      <c r="N26" s="87">
        <v>1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>
        <v>1</v>
      </c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6"/>
      <c r="BY26" s="86"/>
      <c r="BZ26" s="87"/>
      <c r="CA26" s="87">
        <v>1</v>
      </c>
      <c r="CB26" s="87"/>
      <c r="CC26" s="87"/>
      <c r="CD26" s="87">
        <v>1</v>
      </c>
      <c r="CE26" s="87">
        <v>1</v>
      </c>
      <c r="CF26" s="69"/>
      <c r="CG26" s="69"/>
      <c r="CH26" s="69">
        <v>1</v>
      </c>
      <c r="CI26" s="69">
        <v>1</v>
      </c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</row>
    <row r="27" spans="1:110" ht="19.5" customHeight="1" x14ac:dyDescent="0.25">
      <c r="A27" s="60">
        <f t="shared" si="3"/>
        <v>4</v>
      </c>
      <c r="B27" s="47" t="s">
        <v>196</v>
      </c>
      <c r="C27" s="110">
        <v>13114</v>
      </c>
      <c r="D27" s="87">
        <v>12857</v>
      </c>
      <c r="E27" s="87">
        <v>13114</v>
      </c>
      <c r="F27" s="87">
        <v>12857</v>
      </c>
      <c r="G27" s="87">
        <v>29</v>
      </c>
      <c r="H27" s="87">
        <v>8</v>
      </c>
      <c r="I27" s="87">
        <v>17</v>
      </c>
      <c r="J27" s="87">
        <v>15</v>
      </c>
      <c r="K27" s="87">
        <v>4</v>
      </c>
      <c r="L27" s="87"/>
      <c r="M27" s="87">
        <v>1</v>
      </c>
      <c r="N27" s="87">
        <v>2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>
        <v>1</v>
      </c>
      <c r="AY27" s="87"/>
      <c r="AZ27" s="87"/>
      <c r="BA27" s="87"/>
      <c r="BB27" s="87">
        <v>1</v>
      </c>
      <c r="BC27" s="87"/>
      <c r="BD27" s="87"/>
      <c r="BE27" s="87"/>
      <c r="BF27" s="87"/>
      <c r="BG27" s="87"/>
      <c r="BH27" s="87"/>
      <c r="BI27" s="87"/>
      <c r="BJ27" s="87"/>
      <c r="BK27" s="87">
        <v>1</v>
      </c>
      <c r="BL27" s="87"/>
      <c r="BM27" s="87"/>
      <c r="BN27" s="87"/>
      <c r="BO27" s="87"/>
      <c r="BP27" s="87"/>
      <c r="BQ27" s="87"/>
      <c r="BR27" s="87"/>
      <c r="BS27" s="87">
        <v>5</v>
      </c>
      <c r="BT27" s="87"/>
      <c r="BU27" s="87"/>
      <c r="BV27" s="87"/>
      <c r="BW27" s="87"/>
      <c r="BX27" s="86"/>
      <c r="BY27" s="86"/>
      <c r="BZ27" s="87"/>
      <c r="CA27" s="87">
        <v>4</v>
      </c>
      <c r="CB27" s="87"/>
      <c r="CC27" s="87">
        <v>4</v>
      </c>
      <c r="CD27" s="87"/>
      <c r="CE27" s="87"/>
      <c r="CF27" s="69"/>
      <c r="CG27" s="69"/>
      <c r="CH27" s="69"/>
      <c r="CI27" s="69">
        <v>4</v>
      </c>
      <c r="CJ27" s="69"/>
      <c r="CK27" s="69">
        <v>3</v>
      </c>
      <c r="CL27" s="69"/>
      <c r="CM27" s="69"/>
      <c r="CN27" s="69"/>
      <c r="CO27" s="69"/>
      <c r="CP27" s="69"/>
      <c r="CQ27" s="69">
        <v>6</v>
      </c>
      <c r="CR27" s="69"/>
      <c r="CS27" s="69">
        <v>5</v>
      </c>
      <c r="CT27" s="69">
        <v>1</v>
      </c>
      <c r="CU27" s="69">
        <v>2</v>
      </c>
      <c r="CV27" s="69"/>
      <c r="CW27" s="69"/>
      <c r="CX27" s="69">
        <v>1</v>
      </c>
      <c r="CY27" s="69">
        <v>9</v>
      </c>
      <c r="CZ27" s="69"/>
      <c r="DA27" s="69">
        <v>5</v>
      </c>
      <c r="DB27" s="69"/>
      <c r="DC27" s="69">
        <v>2</v>
      </c>
      <c r="DD27" s="69"/>
      <c r="DE27" s="69">
        <v>1</v>
      </c>
      <c r="DF27" s="69"/>
    </row>
    <row r="28" spans="1:110" ht="19.5" customHeight="1" x14ac:dyDescent="0.25">
      <c r="A28" s="60">
        <f t="shared" si="3"/>
        <v>5</v>
      </c>
      <c r="B28" s="47" t="s">
        <v>197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</row>
    <row r="29" spans="1:110" ht="19.5" customHeight="1" x14ac:dyDescent="0.25">
      <c r="A29" s="60">
        <f t="shared" si="3"/>
        <v>6</v>
      </c>
      <c r="B29" s="47" t="s">
        <v>198</v>
      </c>
      <c r="C29" s="110">
        <v>13956</v>
      </c>
      <c r="D29" s="87">
        <v>12721</v>
      </c>
      <c r="E29" s="87">
        <v>13956</v>
      </c>
      <c r="F29" s="87">
        <v>12721</v>
      </c>
      <c r="G29" s="87">
        <v>6</v>
      </c>
      <c r="H29" s="87">
        <v>2</v>
      </c>
      <c r="I29" s="87">
        <v>4</v>
      </c>
      <c r="J29" s="87">
        <v>3</v>
      </c>
      <c r="K29" s="87"/>
      <c r="L29" s="87">
        <v>1</v>
      </c>
      <c r="M29" s="87">
        <v>1</v>
      </c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>
        <v>1</v>
      </c>
      <c r="AW29" s="87"/>
      <c r="AX29" s="87"/>
      <c r="AY29" s="87"/>
      <c r="AZ29" s="87">
        <v>1</v>
      </c>
      <c r="BA29" s="87"/>
      <c r="BB29" s="87"/>
      <c r="BC29" s="87">
        <v>2</v>
      </c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6"/>
      <c r="BY29" s="86"/>
      <c r="BZ29" s="87"/>
      <c r="CA29" s="87">
        <v>1</v>
      </c>
      <c r="CB29" s="87"/>
      <c r="CC29" s="87"/>
      <c r="CD29" s="87"/>
      <c r="CE29" s="87"/>
      <c r="CF29" s="69"/>
      <c r="CG29" s="69"/>
      <c r="CH29" s="69"/>
      <c r="CI29" s="69"/>
      <c r="CJ29" s="69"/>
      <c r="CK29" s="69">
        <v>2</v>
      </c>
      <c r="CL29" s="69">
        <v>2</v>
      </c>
      <c r="CM29" s="69"/>
      <c r="CN29" s="69"/>
      <c r="CO29" s="69"/>
      <c r="CP29" s="69"/>
      <c r="CQ29" s="69">
        <v>1</v>
      </c>
      <c r="CR29" s="69"/>
      <c r="CS29" s="69">
        <v>1</v>
      </c>
      <c r="CT29" s="69"/>
      <c r="CU29" s="69"/>
      <c r="CV29" s="69"/>
      <c r="CW29" s="69"/>
      <c r="CX29" s="69"/>
      <c r="CY29" s="69">
        <v>2</v>
      </c>
      <c r="CZ29" s="69">
        <v>1</v>
      </c>
      <c r="DA29" s="69">
        <v>1</v>
      </c>
      <c r="DB29" s="69">
        <v>1</v>
      </c>
      <c r="DC29" s="69"/>
      <c r="DD29" s="69"/>
      <c r="DE29" s="69">
        <v>1</v>
      </c>
      <c r="DF29" s="69"/>
    </row>
    <row r="30" spans="1:110" ht="19.5" customHeight="1" x14ac:dyDescent="0.25">
      <c r="A30" s="60">
        <f t="shared" si="3"/>
        <v>7</v>
      </c>
      <c r="B30" s="47" t="s">
        <v>199</v>
      </c>
      <c r="C30" s="110">
        <v>14048</v>
      </c>
      <c r="D30" s="87">
        <v>13542</v>
      </c>
      <c r="E30" s="87">
        <v>14048</v>
      </c>
      <c r="F30" s="87">
        <v>13542</v>
      </c>
      <c r="G30" s="87">
        <v>2</v>
      </c>
      <c r="H30" s="87"/>
      <c r="I30" s="87"/>
      <c r="J30" s="87"/>
      <c r="K30" s="87">
        <v>2</v>
      </c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6"/>
      <c r="BY30" s="86"/>
      <c r="BZ30" s="87"/>
      <c r="CA30" s="87"/>
      <c r="CB30" s="87"/>
      <c r="CC30" s="87"/>
      <c r="CD30" s="87"/>
      <c r="CE30" s="87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>
        <v>2</v>
      </c>
      <c r="CZ30" s="69"/>
      <c r="DA30" s="69"/>
      <c r="DB30" s="69"/>
      <c r="DC30" s="69">
        <v>2</v>
      </c>
      <c r="DD30" s="69"/>
      <c r="DE30" s="69"/>
      <c r="DF30" s="69"/>
    </row>
    <row r="31" spans="1:110" ht="19.5" customHeight="1" x14ac:dyDescent="0.25">
      <c r="A31" s="60">
        <f t="shared" si="3"/>
        <v>8</v>
      </c>
      <c r="B31" s="25" t="s">
        <v>200</v>
      </c>
      <c r="C31" s="87">
        <v>12734</v>
      </c>
      <c r="D31" s="77">
        <v>12216</v>
      </c>
      <c r="E31" s="87">
        <v>12734</v>
      </c>
      <c r="F31" s="77">
        <v>12216</v>
      </c>
      <c r="G31" s="87"/>
      <c r="H31" s="87">
        <v>10</v>
      </c>
      <c r="I31" s="87">
        <v>2</v>
      </c>
      <c r="J31" s="87">
        <v>10</v>
      </c>
      <c r="K31" s="87"/>
      <c r="L31" s="87">
        <v>1</v>
      </c>
      <c r="M31" s="87"/>
      <c r="N31" s="87"/>
      <c r="O31" s="87"/>
      <c r="P31" s="87">
        <v>2</v>
      </c>
      <c r="Q31" s="87"/>
      <c r="R31" s="87">
        <v>1</v>
      </c>
      <c r="S31" s="87"/>
      <c r="T31" s="87"/>
      <c r="U31" s="87"/>
      <c r="V31" s="87"/>
      <c r="W31" s="87"/>
      <c r="X31" s="87"/>
      <c r="Y31" s="87"/>
      <c r="Z31" s="87">
        <v>1</v>
      </c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>
        <v>3</v>
      </c>
      <c r="BM31" s="87"/>
      <c r="BN31" s="87">
        <v>2</v>
      </c>
      <c r="BO31" s="87"/>
      <c r="BP31" s="87"/>
      <c r="BQ31" s="87"/>
      <c r="BR31" s="87"/>
      <c r="BS31" s="87"/>
      <c r="BT31" s="87"/>
      <c r="BU31" s="87"/>
      <c r="BV31" s="87"/>
      <c r="BW31" s="87"/>
      <c r="BX31" s="86"/>
      <c r="BY31" s="86"/>
      <c r="BZ31" s="87"/>
      <c r="CA31" s="87"/>
      <c r="CB31" s="87">
        <v>2</v>
      </c>
      <c r="CC31" s="87"/>
      <c r="CD31" s="87">
        <v>2</v>
      </c>
      <c r="CE31" s="87"/>
      <c r="CF31" s="69"/>
      <c r="CG31" s="69"/>
      <c r="CH31" s="69"/>
      <c r="CI31" s="69"/>
      <c r="CJ31" s="69">
        <v>1</v>
      </c>
      <c r="CK31" s="69"/>
      <c r="CL31" s="69">
        <v>1</v>
      </c>
      <c r="CM31" s="69"/>
      <c r="CN31" s="69"/>
      <c r="CO31" s="69"/>
      <c r="CP31" s="69"/>
      <c r="CQ31" s="69"/>
      <c r="CR31" s="69"/>
      <c r="CS31" s="69"/>
      <c r="CT31" s="69">
        <v>3</v>
      </c>
      <c r="CU31" s="69"/>
      <c r="CV31" s="69"/>
      <c r="CW31" s="69"/>
      <c r="CX31" s="69"/>
      <c r="CY31" s="69"/>
      <c r="CZ31" s="69">
        <v>1</v>
      </c>
      <c r="DA31" s="69"/>
      <c r="DB31" s="69">
        <v>1</v>
      </c>
      <c r="DC31" s="69"/>
      <c r="DD31" s="69">
        <v>1</v>
      </c>
      <c r="DE31" s="69"/>
      <c r="DF31" s="69"/>
    </row>
    <row r="32" spans="1:110" ht="19.5" customHeight="1" x14ac:dyDescent="0.25">
      <c r="A32" s="60">
        <f t="shared" si="3"/>
        <v>9</v>
      </c>
      <c r="B32" s="47" t="s">
        <v>201</v>
      </c>
      <c r="C32" s="112">
        <v>10581</v>
      </c>
      <c r="D32" s="87">
        <v>7672</v>
      </c>
      <c r="E32" s="87">
        <v>10581</v>
      </c>
      <c r="F32" s="87">
        <v>7672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</row>
    <row r="33" spans="1:110" ht="19.5" customHeight="1" x14ac:dyDescent="0.25">
      <c r="A33" s="60">
        <f t="shared" si="3"/>
        <v>10</v>
      </c>
      <c r="B33" s="47" t="s">
        <v>202</v>
      </c>
      <c r="C33" s="110">
        <v>6714</v>
      </c>
      <c r="D33" s="87">
        <v>9145</v>
      </c>
      <c r="E33" s="87">
        <v>6714</v>
      </c>
      <c r="F33" s="87">
        <v>9145</v>
      </c>
      <c r="G33" s="87">
        <v>1</v>
      </c>
      <c r="H33" s="87">
        <v>5</v>
      </c>
      <c r="I33" s="87"/>
      <c r="J33" s="87">
        <v>2</v>
      </c>
      <c r="K33" s="87">
        <v>1</v>
      </c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6"/>
      <c r="BY33" s="86"/>
      <c r="BZ33" s="87"/>
      <c r="CA33" s="87"/>
      <c r="CB33" s="87"/>
      <c r="CC33" s="87"/>
      <c r="CD33" s="87"/>
      <c r="CE33" s="87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>
        <v>1</v>
      </c>
      <c r="CZ33" s="69"/>
      <c r="DA33" s="69"/>
      <c r="DB33" s="69"/>
      <c r="DC33" s="69">
        <v>1</v>
      </c>
      <c r="DD33" s="69"/>
      <c r="DE33" s="69"/>
      <c r="DF33" s="69"/>
    </row>
    <row r="34" spans="1:110" ht="19.5" customHeight="1" x14ac:dyDescent="0.25">
      <c r="A34" s="60">
        <f t="shared" si="3"/>
        <v>11</v>
      </c>
      <c r="B34" s="25" t="s">
        <v>245</v>
      </c>
      <c r="C34" s="110">
        <v>4652</v>
      </c>
      <c r="D34" s="87">
        <v>5268</v>
      </c>
      <c r="E34" s="87">
        <v>4652</v>
      </c>
      <c r="F34" s="87">
        <v>5268</v>
      </c>
      <c r="G34" s="87"/>
      <c r="H34" s="87">
        <v>1</v>
      </c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6"/>
      <c r="BY34" s="86"/>
      <c r="BZ34" s="87"/>
      <c r="CA34" s="87"/>
      <c r="CB34" s="87"/>
      <c r="CC34" s="87"/>
      <c r="CD34" s="87"/>
      <c r="CE34" s="87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>
        <v>1</v>
      </c>
      <c r="DC34" s="69"/>
      <c r="DD34" s="69"/>
      <c r="DE34" s="69"/>
      <c r="DF34" s="69"/>
    </row>
    <row r="35" spans="1:110" ht="19.5" customHeight="1" x14ac:dyDescent="0.25">
      <c r="A35" s="60">
        <f t="shared" si="3"/>
        <v>12</v>
      </c>
      <c r="B35" s="47" t="s">
        <v>203</v>
      </c>
      <c r="C35" s="110">
        <v>11091</v>
      </c>
      <c r="D35" s="87">
        <v>2381</v>
      </c>
      <c r="E35" s="87">
        <v>11091</v>
      </c>
      <c r="F35" s="87">
        <v>2381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</row>
    <row r="36" spans="1:110" ht="19.5" customHeight="1" x14ac:dyDescent="0.25">
      <c r="A36" s="60">
        <f t="shared" si="3"/>
        <v>13</v>
      </c>
      <c r="B36" s="47" t="s">
        <v>204</v>
      </c>
      <c r="C36" s="110">
        <v>4571</v>
      </c>
      <c r="D36" s="87">
        <v>4809</v>
      </c>
      <c r="E36" s="87">
        <v>4571</v>
      </c>
      <c r="F36" s="87">
        <v>4809</v>
      </c>
      <c r="G36" s="87"/>
      <c r="H36" s="87"/>
      <c r="I36" s="87">
        <v>1</v>
      </c>
      <c r="J36" s="87"/>
      <c r="K36" s="87"/>
      <c r="L36" s="87"/>
      <c r="M36" s="87">
        <v>1</v>
      </c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6"/>
      <c r="BY36" s="86"/>
      <c r="BZ36" s="87"/>
      <c r="CA36" s="87"/>
      <c r="CB36" s="87"/>
      <c r="CC36" s="87"/>
      <c r="CD36" s="87"/>
      <c r="CE36" s="87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>
        <v>1</v>
      </c>
      <c r="DB36" s="69"/>
      <c r="DC36" s="69"/>
      <c r="DD36" s="69"/>
      <c r="DE36" s="69">
        <v>1</v>
      </c>
      <c r="DF36" s="69"/>
    </row>
    <row r="37" spans="1:110" ht="27" customHeight="1" x14ac:dyDescent="0.25">
      <c r="A37" s="60">
        <f t="shared" si="3"/>
        <v>14</v>
      </c>
      <c r="B37" s="25" t="s">
        <v>205</v>
      </c>
      <c r="C37" s="110">
        <v>5792</v>
      </c>
      <c r="D37" s="87">
        <v>10520</v>
      </c>
      <c r="E37" s="110">
        <v>5792</v>
      </c>
      <c r="F37" s="87">
        <v>10520</v>
      </c>
      <c r="G37" s="87">
        <v>1</v>
      </c>
      <c r="H37" s="87">
        <v>2</v>
      </c>
      <c r="I37" s="87"/>
      <c r="J37" s="87"/>
      <c r="K37" s="87">
        <v>1</v>
      </c>
      <c r="L37" s="87">
        <v>2</v>
      </c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6"/>
      <c r="BY37" s="86"/>
      <c r="BZ37" s="87"/>
      <c r="CA37" s="87"/>
      <c r="CB37" s="87"/>
      <c r="CC37" s="87"/>
      <c r="CD37" s="87"/>
      <c r="CE37" s="87"/>
      <c r="CF37" s="69"/>
      <c r="CG37" s="69"/>
      <c r="CH37" s="69"/>
      <c r="CI37" s="69">
        <v>1</v>
      </c>
      <c r="CJ37" s="69"/>
      <c r="CK37" s="69"/>
      <c r="CL37" s="69"/>
      <c r="CM37" s="69">
        <v>1</v>
      </c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>
        <v>2</v>
      </c>
      <c r="DA37" s="69"/>
      <c r="DB37" s="69"/>
      <c r="DC37" s="69"/>
      <c r="DD37" s="69"/>
      <c r="DE37" s="69"/>
      <c r="DF37" s="69">
        <v>2</v>
      </c>
    </row>
    <row r="38" spans="1:110" ht="27" customHeight="1" x14ac:dyDescent="0.25">
      <c r="A38" s="60">
        <f t="shared" si="3"/>
        <v>15</v>
      </c>
      <c r="B38" s="47" t="s">
        <v>206</v>
      </c>
      <c r="C38" s="110">
        <v>981</v>
      </c>
      <c r="D38" s="87">
        <v>903</v>
      </c>
      <c r="E38" s="87">
        <v>981</v>
      </c>
      <c r="F38" s="87">
        <v>803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</row>
    <row r="39" spans="1:110" ht="27" customHeight="1" x14ac:dyDescent="0.25">
      <c r="A39" s="60">
        <f t="shared" si="3"/>
        <v>16</v>
      </c>
      <c r="B39" s="25" t="s">
        <v>207</v>
      </c>
      <c r="C39" s="110">
        <v>552</v>
      </c>
      <c r="D39" s="87">
        <v>553</v>
      </c>
      <c r="E39" s="87">
        <v>552</v>
      </c>
      <c r="F39" s="87">
        <v>553</v>
      </c>
      <c r="G39" s="87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</row>
    <row r="40" spans="1:110" ht="18.75" customHeight="1" x14ac:dyDescent="0.25">
      <c r="A40" s="60">
        <f t="shared" si="3"/>
        <v>17</v>
      </c>
      <c r="B40" s="47" t="s">
        <v>208</v>
      </c>
      <c r="C40" s="69"/>
      <c r="D40" s="69">
        <v>26260</v>
      </c>
      <c r="E40" s="69"/>
      <c r="F40" s="69">
        <v>26260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</row>
    <row r="41" spans="1:110" ht="18.75" customHeight="1" x14ac:dyDescent="0.25">
      <c r="A41" s="60">
        <f t="shared" si="3"/>
        <v>18</v>
      </c>
      <c r="B41" s="47" t="s">
        <v>209</v>
      </c>
      <c r="C41" s="110">
        <v>6394</v>
      </c>
      <c r="D41" s="87">
        <v>5607</v>
      </c>
      <c r="E41" s="87">
        <v>6394</v>
      </c>
      <c r="F41" s="87">
        <v>5607</v>
      </c>
      <c r="G41" s="87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</row>
    <row r="42" spans="1:110" ht="18.75" customHeight="1" x14ac:dyDescent="0.25">
      <c r="A42" s="60">
        <f t="shared" si="3"/>
        <v>19</v>
      </c>
      <c r="B42" s="47" t="s">
        <v>211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</row>
    <row r="43" spans="1:110" ht="27" customHeight="1" x14ac:dyDescent="0.25">
      <c r="A43" s="60">
        <f t="shared" si="3"/>
        <v>20</v>
      </c>
      <c r="B43" s="25" t="s">
        <v>212</v>
      </c>
      <c r="C43" s="110">
        <v>5136</v>
      </c>
      <c r="D43" s="110">
        <v>5136</v>
      </c>
      <c r="E43" s="110">
        <v>5136</v>
      </c>
      <c r="F43" s="110">
        <v>5136</v>
      </c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</row>
    <row r="44" spans="1:110" ht="27" customHeight="1" x14ac:dyDescent="0.25">
      <c r="A44" s="60">
        <f t="shared" si="3"/>
        <v>21</v>
      </c>
      <c r="B44" s="25" t="s">
        <v>213</v>
      </c>
      <c r="C44" s="110">
        <v>160</v>
      </c>
      <c r="D44" s="87">
        <v>185</v>
      </c>
      <c r="E44" s="87">
        <v>160</v>
      </c>
      <c r="F44" s="87">
        <v>185</v>
      </c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</row>
    <row r="45" spans="1:110" ht="27" customHeight="1" x14ac:dyDescent="0.25">
      <c r="A45" s="60">
        <f t="shared" si="3"/>
        <v>22</v>
      </c>
      <c r="B45" s="25" t="s">
        <v>214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</row>
    <row r="46" spans="1:110" ht="27" customHeight="1" x14ac:dyDescent="0.25">
      <c r="A46" s="60">
        <f t="shared" si="3"/>
        <v>23</v>
      </c>
      <c r="B46" s="25" t="s">
        <v>215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</row>
    <row r="47" spans="1:110" ht="18.75" customHeight="1" x14ac:dyDescent="0.25">
      <c r="A47" s="60">
        <f t="shared" si="3"/>
        <v>24</v>
      </c>
      <c r="B47" s="47" t="s">
        <v>216</v>
      </c>
      <c r="C47" s="69"/>
      <c r="D47" s="69">
        <v>11799</v>
      </c>
      <c r="E47" s="69"/>
      <c r="F47" s="69">
        <v>11799</v>
      </c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</row>
    <row r="48" spans="1:110" ht="18.75" customHeight="1" x14ac:dyDescent="0.25">
      <c r="A48" s="60">
        <f t="shared" si="3"/>
        <v>25</v>
      </c>
      <c r="B48" s="47" t="s">
        <v>217</v>
      </c>
      <c r="C48" s="372">
        <v>14364</v>
      </c>
      <c r="D48" s="373">
        <v>14508</v>
      </c>
      <c r="E48" s="373">
        <v>14364</v>
      </c>
      <c r="F48" s="373">
        <v>14508</v>
      </c>
      <c r="G48" s="87">
        <v>4</v>
      </c>
      <c r="H48" s="87">
        <v>6</v>
      </c>
      <c r="I48" s="87"/>
      <c r="J48" s="87">
        <v>4</v>
      </c>
      <c r="K48" s="87">
        <v>1</v>
      </c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>
        <v>1</v>
      </c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>
        <v>2</v>
      </c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>
        <v>1</v>
      </c>
      <c r="BU48" s="87"/>
      <c r="BV48" s="87">
        <v>2</v>
      </c>
      <c r="BW48" s="87"/>
      <c r="BX48" s="86">
        <v>1</v>
      </c>
      <c r="BY48" s="86"/>
      <c r="BZ48" s="87"/>
      <c r="CA48" s="87"/>
      <c r="CB48" s="87">
        <v>2</v>
      </c>
      <c r="CC48" s="87">
        <v>1</v>
      </c>
      <c r="CD48" s="87"/>
      <c r="CE48" s="87"/>
      <c r="CF48" s="69"/>
      <c r="CG48" s="69"/>
      <c r="CH48" s="69"/>
      <c r="CI48" s="69"/>
      <c r="CJ48" s="69"/>
      <c r="CK48" s="69"/>
      <c r="CL48" s="69">
        <v>1</v>
      </c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>
        <v>1</v>
      </c>
      <c r="CZ48" s="69">
        <v>2</v>
      </c>
      <c r="DA48" s="69"/>
      <c r="DB48" s="69"/>
      <c r="DC48" s="69">
        <v>1</v>
      </c>
      <c r="DD48" s="69"/>
      <c r="DE48" s="69"/>
      <c r="DF48" s="69"/>
    </row>
    <row r="49" spans="1:110" ht="18.75" customHeight="1" x14ac:dyDescent="0.25">
      <c r="A49" s="60">
        <f t="shared" si="3"/>
        <v>26</v>
      </c>
      <c r="B49" s="47" t="s">
        <v>218</v>
      </c>
      <c r="C49" s="110">
        <v>3035</v>
      </c>
      <c r="D49" s="87">
        <v>3572</v>
      </c>
      <c r="E49" s="87">
        <v>3035</v>
      </c>
      <c r="F49" s="87">
        <v>3572</v>
      </c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6"/>
      <c r="BY49" s="86"/>
      <c r="BZ49" s="87"/>
      <c r="CA49" s="87"/>
      <c r="CB49" s="87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</row>
    <row r="50" spans="1:110" ht="18.75" customHeight="1" x14ac:dyDescent="0.25">
      <c r="A50" s="60">
        <f t="shared" si="3"/>
        <v>27</v>
      </c>
      <c r="B50" s="47" t="s">
        <v>219</v>
      </c>
      <c r="C50" s="111">
        <v>3466</v>
      </c>
      <c r="D50" s="77">
        <v>3692</v>
      </c>
      <c r="E50" s="77">
        <v>3466</v>
      </c>
      <c r="F50" s="77">
        <v>3692</v>
      </c>
      <c r="G50" s="77"/>
      <c r="H50" s="77">
        <v>2</v>
      </c>
      <c r="I50" s="77"/>
      <c r="J50" s="77">
        <v>2</v>
      </c>
      <c r="K50" s="77">
        <v>3</v>
      </c>
      <c r="L50" s="77">
        <v>2</v>
      </c>
      <c r="M50" s="77"/>
      <c r="N50" s="77">
        <v>2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6"/>
      <c r="BY50" s="76"/>
      <c r="BZ50" s="77"/>
      <c r="CA50" s="77"/>
      <c r="CB50" s="77"/>
      <c r="CC50" s="77"/>
      <c r="CD50" s="77"/>
      <c r="CE50" s="7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>
        <v>1</v>
      </c>
      <c r="CV50" s="67">
        <v>1</v>
      </c>
      <c r="CW50" s="67"/>
      <c r="CX50" s="67">
        <v>1</v>
      </c>
      <c r="CY50" s="67"/>
      <c r="CZ50" s="67"/>
      <c r="DA50" s="67"/>
      <c r="DB50" s="67"/>
      <c r="DC50" s="67">
        <v>1</v>
      </c>
      <c r="DD50" s="67">
        <v>1</v>
      </c>
      <c r="DE50" s="67"/>
      <c r="DF50" s="67"/>
    </row>
    <row r="51" spans="1:110" ht="18.75" customHeight="1" x14ac:dyDescent="0.25">
      <c r="A51" s="60">
        <f t="shared" si="3"/>
        <v>28</v>
      </c>
      <c r="B51" s="47" t="s">
        <v>220</v>
      </c>
      <c r="C51" s="110"/>
      <c r="D51" s="87">
        <v>878</v>
      </c>
      <c r="E51" s="87"/>
      <c r="F51" s="87">
        <v>878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</row>
    <row r="52" spans="1:110" ht="27" customHeight="1" x14ac:dyDescent="0.25">
      <c r="A52" s="60">
        <f t="shared" si="3"/>
        <v>29</v>
      </c>
      <c r="B52" s="25" t="s">
        <v>221</v>
      </c>
      <c r="C52" s="110">
        <v>6324</v>
      </c>
      <c r="D52" s="87">
        <v>5475</v>
      </c>
      <c r="E52" s="87">
        <v>6324</v>
      </c>
      <c r="F52" s="87">
        <v>5475</v>
      </c>
      <c r="G52" s="87">
        <v>1</v>
      </c>
      <c r="H52" s="87"/>
      <c r="I52" s="87"/>
      <c r="J52" s="87"/>
      <c r="K52" s="87">
        <v>1</v>
      </c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6"/>
      <c r="BY52" s="86"/>
      <c r="BZ52" s="87"/>
      <c r="CA52" s="87"/>
      <c r="CB52" s="87"/>
      <c r="CC52" s="87"/>
      <c r="CD52" s="87"/>
      <c r="CE52" s="87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>
        <v>1</v>
      </c>
      <c r="CR52" s="69"/>
      <c r="CS52" s="69"/>
      <c r="CT52" s="69"/>
      <c r="CU52" s="69">
        <v>1</v>
      </c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</row>
    <row r="53" spans="1:110" ht="17.25" customHeight="1" x14ac:dyDescent="0.25">
      <c r="A53" s="60">
        <f t="shared" si="3"/>
        <v>30</v>
      </c>
      <c r="B53" s="47" t="s">
        <v>222</v>
      </c>
      <c r="C53" s="110">
        <v>3446</v>
      </c>
      <c r="D53" s="87">
        <v>2983</v>
      </c>
      <c r="E53" s="87">
        <v>3446</v>
      </c>
      <c r="F53" s="87">
        <v>2983</v>
      </c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6"/>
      <c r="BY53" s="86"/>
      <c r="BZ53" s="87"/>
      <c r="CA53" s="87"/>
      <c r="CB53" s="87"/>
      <c r="CC53" s="87"/>
      <c r="CD53" s="87"/>
      <c r="CE53" s="87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</row>
    <row r="54" spans="1:110" ht="27" customHeight="1" x14ac:dyDescent="0.25">
      <c r="A54" s="60">
        <f t="shared" si="3"/>
        <v>31</v>
      </c>
      <c r="B54" s="25" t="s">
        <v>223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</row>
    <row r="55" spans="1:110" ht="27" customHeight="1" x14ac:dyDescent="0.25">
      <c r="A55" s="60">
        <f t="shared" si="3"/>
        <v>32</v>
      </c>
      <c r="B55" s="25" t="s">
        <v>224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</row>
    <row r="56" spans="1:110" ht="27" customHeight="1" x14ac:dyDescent="0.25">
      <c r="A56" s="60">
        <f t="shared" si="3"/>
        <v>33</v>
      </c>
      <c r="B56" s="25" t="s">
        <v>225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</row>
    <row r="57" spans="1:110" ht="51.75" customHeight="1" x14ac:dyDescent="0.25">
      <c r="A57" s="60">
        <f t="shared" si="3"/>
        <v>34</v>
      </c>
      <c r="B57" s="25" t="s">
        <v>226</v>
      </c>
      <c r="C57" s="110">
        <v>189</v>
      </c>
      <c r="D57" s="87">
        <v>310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6"/>
      <c r="BY57" s="86"/>
      <c r="BZ57" s="87"/>
      <c r="CA57" s="87"/>
      <c r="CB57" s="87"/>
      <c r="CC57" s="87"/>
      <c r="CD57" s="87"/>
      <c r="CE57" s="87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</row>
    <row r="58" spans="1:110" ht="18" customHeight="1" x14ac:dyDescent="0.25">
      <c r="A58" s="54"/>
      <c r="B58" s="70" t="s">
        <v>255</v>
      </c>
      <c r="C58" s="101">
        <f t="shared" ref="C58:BN58" si="4">SUM(C24:C57)</f>
        <v>192987</v>
      </c>
      <c r="D58" s="101">
        <f t="shared" si="4"/>
        <v>220871</v>
      </c>
      <c r="E58" s="101">
        <f t="shared" si="4"/>
        <v>192798</v>
      </c>
      <c r="F58" s="101">
        <f t="shared" si="4"/>
        <v>220461</v>
      </c>
      <c r="G58" s="101">
        <f t="shared" si="4"/>
        <v>46</v>
      </c>
      <c r="H58" s="101">
        <f t="shared" si="4"/>
        <v>36</v>
      </c>
      <c r="I58" s="101">
        <f t="shared" si="4"/>
        <v>25</v>
      </c>
      <c r="J58" s="101">
        <f t="shared" si="4"/>
        <v>37</v>
      </c>
      <c r="K58" s="101">
        <f t="shared" si="4"/>
        <v>14</v>
      </c>
      <c r="L58" s="101">
        <f t="shared" si="4"/>
        <v>6</v>
      </c>
      <c r="M58" s="101">
        <f t="shared" si="4"/>
        <v>3</v>
      </c>
      <c r="N58" s="101">
        <f t="shared" si="4"/>
        <v>5</v>
      </c>
      <c r="O58" s="101">
        <f t="shared" si="4"/>
        <v>0</v>
      </c>
      <c r="P58" s="101">
        <f t="shared" si="4"/>
        <v>2</v>
      </c>
      <c r="Q58" s="101">
        <f t="shared" si="4"/>
        <v>0</v>
      </c>
      <c r="R58" s="101">
        <f t="shared" si="4"/>
        <v>1</v>
      </c>
      <c r="S58" s="101">
        <f t="shared" si="4"/>
        <v>0</v>
      </c>
      <c r="T58" s="101">
        <f t="shared" si="4"/>
        <v>0</v>
      </c>
      <c r="U58" s="101">
        <f t="shared" si="4"/>
        <v>0</v>
      </c>
      <c r="V58" s="101">
        <f t="shared" si="4"/>
        <v>0</v>
      </c>
      <c r="W58" s="101">
        <f t="shared" si="4"/>
        <v>0</v>
      </c>
      <c r="X58" s="101">
        <f t="shared" si="4"/>
        <v>0</v>
      </c>
      <c r="Y58" s="101">
        <f t="shared" si="4"/>
        <v>0</v>
      </c>
      <c r="Z58" s="101">
        <f t="shared" si="4"/>
        <v>1</v>
      </c>
      <c r="AA58" s="101">
        <f t="shared" si="4"/>
        <v>0</v>
      </c>
      <c r="AB58" s="101">
        <f t="shared" si="4"/>
        <v>0</v>
      </c>
      <c r="AC58" s="101">
        <f t="shared" si="4"/>
        <v>0</v>
      </c>
      <c r="AD58" s="101">
        <f t="shared" si="4"/>
        <v>0</v>
      </c>
      <c r="AE58" s="101">
        <f t="shared" si="4"/>
        <v>1</v>
      </c>
      <c r="AF58" s="101">
        <f t="shared" si="4"/>
        <v>0</v>
      </c>
      <c r="AG58" s="101">
        <f t="shared" si="4"/>
        <v>0</v>
      </c>
      <c r="AH58" s="101">
        <f t="shared" si="4"/>
        <v>0</v>
      </c>
      <c r="AI58" s="101">
        <f t="shared" si="4"/>
        <v>0</v>
      </c>
      <c r="AJ58" s="101">
        <f t="shared" si="4"/>
        <v>0</v>
      </c>
      <c r="AK58" s="101">
        <f t="shared" si="4"/>
        <v>0</v>
      </c>
      <c r="AL58" s="101">
        <f t="shared" si="4"/>
        <v>0</v>
      </c>
      <c r="AM58" s="101">
        <f t="shared" si="4"/>
        <v>0</v>
      </c>
      <c r="AN58" s="101">
        <f t="shared" si="4"/>
        <v>0</v>
      </c>
      <c r="AO58" s="101">
        <f t="shared" si="4"/>
        <v>1</v>
      </c>
      <c r="AP58" s="101">
        <f t="shared" si="4"/>
        <v>0</v>
      </c>
      <c r="AQ58" s="101">
        <f t="shared" si="4"/>
        <v>0</v>
      </c>
      <c r="AR58" s="101">
        <f t="shared" si="4"/>
        <v>0</v>
      </c>
      <c r="AS58" s="101">
        <f t="shared" si="4"/>
        <v>0</v>
      </c>
      <c r="AT58" s="101">
        <f t="shared" si="4"/>
        <v>0</v>
      </c>
      <c r="AU58" s="101">
        <f t="shared" si="4"/>
        <v>2</v>
      </c>
      <c r="AV58" s="101">
        <f t="shared" si="4"/>
        <v>1</v>
      </c>
      <c r="AW58" s="101">
        <f t="shared" si="4"/>
        <v>0</v>
      </c>
      <c r="AX58" s="101">
        <f t="shared" si="4"/>
        <v>1</v>
      </c>
      <c r="AY58" s="101">
        <f t="shared" si="4"/>
        <v>0</v>
      </c>
      <c r="AZ58" s="101">
        <f t="shared" si="4"/>
        <v>1</v>
      </c>
      <c r="BA58" s="101">
        <f t="shared" si="4"/>
        <v>0</v>
      </c>
      <c r="BB58" s="101">
        <f t="shared" si="4"/>
        <v>1</v>
      </c>
      <c r="BC58" s="101">
        <f t="shared" si="4"/>
        <v>2</v>
      </c>
      <c r="BD58" s="101">
        <f t="shared" si="4"/>
        <v>0</v>
      </c>
      <c r="BE58" s="101">
        <f t="shared" si="4"/>
        <v>0</v>
      </c>
      <c r="BF58" s="101">
        <f t="shared" si="4"/>
        <v>0</v>
      </c>
      <c r="BG58" s="101">
        <f t="shared" si="4"/>
        <v>0</v>
      </c>
      <c r="BH58" s="101">
        <f t="shared" si="4"/>
        <v>0</v>
      </c>
      <c r="BI58" s="101">
        <f t="shared" si="4"/>
        <v>0</v>
      </c>
      <c r="BJ58" s="101">
        <f t="shared" si="4"/>
        <v>0</v>
      </c>
      <c r="BK58" s="101">
        <f t="shared" si="4"/>
        <v>1</v>
      </c>
      <c r="BL58" s="101">
        <f t="shared" si="4"/>
        <v>3</v>
      </c>
      <c r="BM58" s="101">
        <f t="shared" si="4"/>
        <v>0</v>
      </c>
      <c r="BN58" s="101">
        <f t="shared" si="4"/>
        <v>2</v>
      </c>
      <c r="BO58" s="101">
        <f t="shared" ref="BO58:DF58" si="5">SUM(BO24:BO57)</f>
        <v>0</v>
      </c>
      <c r="BP58" s="101">
        <f t="shared" si="5"/>
        <v>0</v>
      </c>
      <c r="BQ58" s="101">
        <f t="shared" si="5"/>
        <v>0</v>
      </c>
      <c r="BR58" s="101">
        <f t="shared" si="5"/>
        <v>0</v>
      </c>
      <c r="BS58" s="101">
        <f t="shared" si="5"/>
        <v>5</v>
      </c>
      <c r="BT58" s="101">
        <f t="shared" si="5"/>
        <v>1</v>
      </c>
      <c r="BU58" s="101">
        <f t="shared" si="5"/>
        <v>0</v>
      </c>
      <c r="BV58" s="101">
        <f t="shared" si="5"/>
        <v>2</v>
      </c>
      <c r="BW58" s="101">
        <f t="shared" si="5"/>
        <v>0</v>
      </c>
      <c r="BX58" s="101">
        <f t="shared" si="5"/>
        <v>1</v>
      </c>
      <c r="BY58" s="101">
        <f t="shared" si="5"/>
        <v>0</v>
      </c>
      <c r="BZ58" s="101">
        <f t="shared" si="5"/>
        <v>0</v>
      </c>
      <c r="CA58" s="101">
        <f t="shared" si="5"/>
        <v>6</v>
      </c>
      <c r="CB58" s="101">
        <f t="shared" si="5"/>
        <v>4</v>
      </c>
      <c r="CC58" s="101">
        <f t="shared" si="5"/>
        <v>5</v>
      </c>
      <c r="CD58" s="101">
        <f t="shared" si="5"/>
        <v>3</v>
      </c>
      <c r="CE58" s="101">
        <f t="shared" si="5"/>
        <v>1</v>
      </c>
      <c r="CF58" s="101">
        <f t="shared" si="5"/>
        <v>0</v>
      </c>
      <c r="CG58" s="101">
        <f t="shared" si="5"/>
        <v>0</v>
      </c>
      <c r="CH58" s="101">
        <f t="shared" si="5"/>
        <v>1</v>
      </c>
      <c r="CI58" s="101">
        <f t="shared" si="5"/>
        <v>6</v>
      </c>
      <c r="CJ58" s="101">
        <f t="shared" si="5"/>
        <v>1</v>
      </c>
      <c r="CK58" s="101">
        <f t="shared" si="5"/>
        <v>5</v>
      </c>
      <c r="CL58" s="101">
        <f t="shared" si="5"/>
        <v>4</v>
      </c>
      <c r="CM58" s="101">
        <f t="shared" si="5"/>
        <v>1</v>
      </c>
      <c r="CN58" s="101">
        <f t="shared" si="5"/>
        <v>0</v>
      </c>
      <c r="CO58" s="101">
        <f t="shared" si="5"/>
        <v>0</v>
      </c>
      <c r="CP58" s="101">
        <f t="shared" si="5"/>
        <v>0</v>
      </c>
      <c r="CQ58" s="101">
        <f t="shared" si="5"/>
        <v>8</v>
      </c>
      <c r="CR58" s="101">
        <f t="shared" si="5"/>
        <v>0</v>
      </c>
      <c r="CS58" s="101">
        <f t="shared" si="5"/>
        <v>6</v>
      </c>
      <c r="CT58" s="101">
        <f t="shared" si="5"/>
        <v>4</v>
      </c>
      <c r="CU58" s="101">
        <f t="shared" si="5"/>
        <v>4</v>
      </c>
      <c r="CV58" s="101">
        <f t="shared" si="5"/>
        <v>1</v>
      </c>
      <c r="CW58" s="101">
        <f t="shared" si="5"/>
        <v>0</v>
      </c>
      <c r="CX58" s="101">
        <f t="shared" si="5"/>
        <v>2</v>
      </c>
      <c r="CY58" s="101">
        <f t="shared" si="5"/>
        <v>15</v>
      </c>
      <c r="CZ58" s="101">
        <f t="shared" si="5"/>
        <v>6</v>
      </c>
      <c r="DA58" s="101">
        <f t="shared" si="5"/>
        <v>7</v>
      </c>
      <c r="DB58" s="101">
        <f t="shared" si="5"/>
        <v>3</v>
      </c>
      <c r="DC58" s="101">
        <f t="shared" si="5"/>
        <v>7</v>
      </c>
      <c r="DD58" s="101">
        <f t="shared" si="5"/>
        <v>2</v>
      </c>
      <c r="DE58" s="101">
        <f t="shared" si="5"/>
        <v>3</v>
      </c>
      <c r="DF58" s="101">
        <f t="shared" si="5"/>
        <v>2</v>
      </c>
    </row>
    <row r="59" spans="1:110" ht="18.75" customHeight="1" x14ac:dyDescent="0.25">
      <c r="A59" s="92"/>
      <c r="B59" s="95" t="s">
        <v>257</v>
      </c>
      <c r="C59" s="103">
        <f t="shared" ref="C59:AH59" si="6">C58+C23</f>
        <v>615406</v>
      </c>
      <c r="D59" s="103">
        <f t="shared" si="6"/>
        <v>619163</v>
      </c>
      <c r="E59" s="103">
        <f t="shared" si="6"/>
        <v>615217</v>
      </c>
      <c r="F59" s="103">
        <f t="shared" si="6"/>
        <v>618753</v>
      </c>
      <c r="G59" s="103">
        <f t="shared" si="6"/>
        <v>151</v>
      </c>
      <c r="H59" s="103">
        <f t="shared" si="6"/>
        <v>130</v>
      </c>
      <c r="I59" s="103">
        <f t="shared" si="6"/>
        <v>201</v>
      </c>
      <c r="J59" s="103">
        <f t="shared" si="6"/>
        <v>183</v>
      </c>
      <c r="K59" s="103">
        <f t="shared" si="6"/>
        <v>31</v>
      </c>
      <c r="L59" s="103">
        <f t="shared" si="6"/>
        <v>24</v>
      </c>
      <c r="M59" s="103">
        <f t="shared" si="6"/>
        <v>19</v>
      </c>
      <c r="N59" s="103">
        <f t="shared" si="6"/>
        <v>18</v>
      </c>
      <c r="O59" s="103">
        <f t="shared" si="6"/>
        <v>6</v>
      </c>
      <c r="P59" s="103">
        <f t="shared" si="6"/>
        <v>9</v>
      </c>
      <c r="Q59" s="103">
        <f t="shared" si="6"/>
        <v>8</v>
      </c>
      <c r="R59" s="103">
        <f t="shared" si="6"/>
        <v>2</v>
      </c>
      <c r="S59" s="103">
        <f t="shared" si="6"/>
        <v>0</v>
      </c>
      <c r="T59" s="103">
        <f t="shared" si="6"/>
        <v>0</v>
      </c>
      <c r="U59" s="103">
        <f t="shared" si="6"/>
        <v>0</v>
      </c>
      <c r="V59" s="103">
        <f t="shared" si="6"/>
        <v>0</v>
      </c>
      <c r="W59" s="103">
        <f t="shared" si="6"/>
        <v>1</v>
      </c>
      <c r="X59" s="103">
        <f t="shared" si="6"/>
        <v>2</v>
      </c>
      <c r="Y59" s="103">
        <f t="shared" si="6"/>
        <v>1</v>
      </c>
      <c r="Z59" s="103">
        <f t="shared" si="6"/>
        <v>3</v>
      </c>
      <c r="AA59" s="103">
        <f t="shared" si="6"/>
        <v>0</v>
      </c>
      <c r="AB59" s="103">
        <f t="shared" si="6"/>
        <v>0</v>
      </c>
      <c r="AC59" s="103">
        <f t="shared" si="6"/>
        <v>1</v>
      </c>
      <c r="AD59" s="103">
        <f t="shared" si="6"/>
        <v>0</v>
      </c>
      <c r="AE59" s="103">
        <f t="shared" si="6"/>
        <v>2</v>
      </c>
      <c r="AF59" s="103">
        <f t="shared" si="6"/>
        <v>0</v>
      </c>
      <c r="AG59" s="103">
        <f t="shared" si="6"/>
        <v>2</v>
      </c>
      <c r="AH59" s="103">
        <f t="shared" si="6"/>
        <v>3</v>
      </c>
      <c r="AI59" s="103">
        <f t="shared" ref="AI59:BN59" si="7">AI58+AI23</f>
        <v>0</v>
      </c>
      <c r="AJ59" s="103">
        <f t="shared" si="7"/>
        <v>0</v>
      </c>
      <c r="AK59" s="103">
        <f t="shared" si="7"/>
        <v>0</v>
      </c>
      <c r="AL59" s="103">
        <f t="shared" si="7"/>
        <v>0</v>
      </c>
      <c r="AM59" s="103">
        <f t="shared" si="7"/>
        <v>2</v>
      </c>
      <c r="AN59" s="103">
        <f t="shared" si="7"/>
        <v>1</v>
      </c>
      <c r="AO59" s="103">
        <f t="shared" si="7"/>
        <v>15</v>
      </c>
      <c r="AP59" s="103">
        <f t="shared" si="7"/>
        <v>1</v>
      </c>
      <c r="AQ59" s="103">
        <f t="shared" si="7"/>
        <v>0</v>
      </c>
      <c r="AR59" s="103">
        <f t="shared" si="7"/>
        <v>0</v>
      </c>
      <c r="AS59" s="103">
        <f t="shared" si="7"/>
        <v>0</v>
      </c>
      <c r="AT59" s="103">
        <f t="shared" si="7"/>
        <v>0</v>
      </c>
      <c r="AU59" s="103">
        <f t="shared" si="7"/>
        <v>10</v>
      </c>
      <c r="AV59" s="103">
        <f t="shared" si="7"/>
        <v>7</v>
      </c>
      <c r="AW59" s="103">
        <f t="shared" si="7"/>
        <v>4</v>
      </c>
      <c r="AX59" s="103">
        <f t="shared" si="7"/>
        <v>7</v>
      </c>
      <c r="AY59" s="103">
        <f t="shared" si="7"/>
        <v>0</v>
      </c>
      <c r="AZ59" s="103">
        <f t="shared" si="7"/>
        <v>1</v>
      </c>
      <c r="BA59" s="103">
        <f t="shared" si="7"/>
        <v>0</v>
      </c>
      <c r="BB59" s="103">
        <f t="shared" si="7"/>
        <v>1</v>
      </c>
      <c r="BC59" s="103">
        <f t="shared" si="7"/>
        <v>5</v>
      </c>
      <c r="BD59" s="103">
        <f t="shared" si="7"/>
        <v>4</v>
      </c>
      <c r="BE59" s="103">
        <f t="shared" si="7"/>
        <v>14</v>
      </c>
      <c r="BF59" s="103">
        <f t="shared" si="7"/>
        <v>6</v>
      </c>
      <c r="BG59" s="103">
        <f t="shared" si="7"/>
        <v>1</v>
      </c>
      <c r="BH59" s="103">
        <f t="shared" si="7"/>
        <v>0</v>
      </c>
      <c r="BI59" s="103">
        <f t="shared" si="7"/>
        <v>0</v>
      </c>
      <c r="BJ59" s="103">
        <f t="shared" si="7"/>
        <v>0</v>
      </c>
      <c r="BK59" s="103">
        <f t="shared" si="7"/>
        <v>9</v>
      </c>
      <c r="BL59" s="103">
        <f t="shared" si="7"/>
        <v>11</v>
      </c>
      <c r="BM59" s="103">
        <f t="shared" si="7"/>
        <v>12</v>
      </c>
      <c r="BN59" s="103">
        <f t="shared" si="7"/>
        <v>17</v>
      </c>
      <c r="BO59" s="103">
        <f t="shared" ref="BO59:CT59" si="8">BO58+BO23</f>
        <v>0</v>
      </c>
      <c r="BP59" s="103">
        <f t="shared" si="8"/>
        <v>0</v>
      </c>
      <c r="BQ59" s="103">
        <f t="shared" si="8"/>
        <v>0</v>
      </c>
      <c r="BR59" s="103">
        <f t="shared" si="8"/>
        <v>0</v>
      </c>
      <c r="BS59" s="103">
        <f t="shared" si="8"/>
        <v>12</v>
      </c>
      <c r="BT59" s="103">
        <f t="shared" si="8"/>
        <v>9</v>
      </c>
      <c r="BU59" s="103">
        <f t="shared" si="8"/>
        <v>12</v>
      </c>
      <c r="BV59" s="103">
        <f t="shared" si="8"/>
        <v>13</v>
      </c>
      <c r="BW59" s="103">
        <f t="shared" si="8"/>
        <v>3</v>
      </c>
      <c r="BX59" s="103">
        <f t="shared" si="8"/>
        <v>2</v>
      </c>
      <c r="BY59" s="103">
        <f t="shared" si="8"/>
        <v>2</v>
      </c>
      <c r="BZ59" s="103">
        <f t="shared" si="8"/>
        <v>1</v>
      </c>
      <c r="CA59" s="103">
        <f t="shared" si="8"/>
        <v>12</v>
      </c>
      <c r="CB59" s="103">
        <f t="shared" si="8"/>
        <v>22</v>
      </c>
      <c r="CC59" s="103">
        <f t="shared" si="8"/>
        <v>25</v>
      </c>
      <c r="CD59" s="103">
        <f t="shared" si="8"/>
        <v>20</v>
      </c>
      <c r="CE59" s="103">
        <f t="shared" si="8"/>
        <v>1</v>
      </c>
      <c r="CF59" s="103">
        <f t="shared" si="8"/>
        <v>1</v>
      </c>
      <c r="CG59" s="103">
        <f t="shared" si="8"/>
        <v>0</v>
      </c>
      <c r="CH59" s="103">
        <f t="shared" si="8"/>
        <v>4</v>
      </c>
      <c r="CI59" s="103">
        <f t="shared" si="8"/>
        <v>17</v>
      </c>
      <c r="CJ59" s="103">
        <f t="shared" si="8"/>
        <v>14</v>
      </c>
      <c r="CK59" s="103">
        <f t="shared" si="8"/>
        <v>15</v>
      </c>
      <c r="CL59" s="103">
        <f t="shared" si="8"/>
        <v>18</v>
      </c>
      <c r="CM59" s="103">
        <f t="shared" si="8"/>
        <v>3</v>
      </c>
      <c r="CN59" s="103">
        <f t="shared" si="8"/>
        <v>3</v>
      </c>
      <c r="CO59" s="103">
        <f t="shared" si="8"/>
        <v>0</v>
      </c>
      <c r="CP59" s="103">
        <f t="shared" si="8"/>
        <v>0</v>
      </c>
      <c r="CQ59" s="103">
        <f t="shared" si="8"/>
        <v>21</v>
      </c>
      <c r="CR59" s="103">
        <f t="shared" si="8"/>
        <v>15</v>
      </c>
      <c r="CS59" s="103">
        <f t="shared" si="8"/>
        <v>30</v>
      </c>
      <c r="CT59" s="103">
        <f t="shared" si="8"/>
        <v>31</v>
      </c>
      <c r="CU59" s="103">
        <f t="shared" ref="CU59:DF59" si="9">CU58+CU23</f>
        <v>7</v>
      </c>
      <c r="CV59" s="103">
        <f t="shared" si="9"/>
        <v>5</v>
      </c>
      <c r="CW59" s="103">
        <f t="shared" si="9"/>
        <v>6</v>
      </c>
      <c r="CX59" s="103">
        <f t="shared" si="9"/>
        <v>5</v>
      </c>
      <c r="CY59" s="103">
        <f t="shared" si="9"/>
        <v>41</v>
      </c>
      <c r="CZ59" s="103">
        <f t="shared" si="9"/>
        <v>30</v>
      </c>
      <c r="DA59" s="103">
        <f t="shared" si="9"/>
        <v>58</v>
      </c>
      <c r="DB59" s="103">
        <f t="shared" si="9"/>
        <v>44</v>
      </c>
      <c r="DC59" s="103">
        <f t="shared" si="9"/>
        <v>11</v>
      </c>
      <c r="DD59" s="103">
        <f t="shared" si="9"/>
        <v>10</v>
      </c>
      <c r="DE59" s="103">
        <f t="shared" si="9"/>
        <v>8</v>
      </c>
      <c r="DF59" s="103">
        <f t="shared" si="9"/>
        <v>8</v>
      </c>
    </row>
    <row r="61" spans="1:110" x14ac:dyDescent="0.25">
      <c r="B61" s="17" t="s">
        <v>278</v>
      </c>
    </row>
    <row r="62" spans="1:110" x14ac:dyDescent="0.25">
      <c r="B62" s="17" t="s">
        <v>241</v>
      </c>
    </row>
    <row r="63" spans="1:110" x14ac:dyDescent="0.25">
      <c r="B63" s="17" t="s">
        <v>242</v>
      </c>
    </row>
    <row r="64" spans="1:110" x14ac:dyDescent="0.25">
      <c r="B64" s="17" t="s">
        <v>277</v>
      </c>
    </row>
    <row r="65" spans="2:10" x14ac:dyDescent="0.25">
      <c r="B65" s="97" t="s">
        <v>248</v>
      </c>
    </row>
    <row r="66" spans="2:10" x14ac:dyDescent="0.25">
      <c r="B66" s="97" t="s">
        <v>249</v>
      </c>
    </row>
    <row r="67" spans="2:10" x14ac:dyDescent="0.25">
      <c r="B67" s="97" t="s">
        <v>250</v>
      </c>
    </row>
    <row r="68" spans="2:10" x14ac:dyDescent="0.25">
      <c r="B68" s="17" t="s">
        <v>268</v>
      </c>
    </row>
    <row r="69" spans="2:10" x14ac:dyDescent="0.25">
      <c r="B69" s="18" t="s">
        <v>269</v>
      </c>
      <c r="J69" s="17" t="s">
        <v>270</v>
      </c>
    </row>
    <row r="70" spans="2:10" x14ac:dyDescent="0.25">
      <c r="B70" s="18" t="s">
        <v>271</v>
      </c>
    </row>
  </sheetData>
  <mergeCells count="97">
    <mergeCell ref="H1:T1"/>
    <mergeCell ref="B3:AJ3"/>
    <mergeCell ref="B4:B8"/>
    <mergeCell ref="A4:A8"/>
    <mergeCell ref="C4:D7"/>
    <mergeCell ref="E4:F7"/>
    <mergeCell ref="G7:H7"/>
    <mergeCell ref="G6:J6"/>
    <mergeCell ref="G4:N5"/>
    <mergeCell ref="I7:J7"/>
    <mergeCell ref="K6:N6"/>
    <mergeCell ref="K7:L7"/>
    <mergeCell ref="M7:N7"/>
    <mergeCell ref="O7:P7"/>
    <mergeCell ref="O6:R6"/>
    <mergeCell ref="O5:V5"/>
    <mergeCell ref="O4:DF4"/>
    <mergeCell ref="Q7:R7"/>
    <mergeCell ref="S7:T7"/>
    <mergeCell ref="S6:V6"/>
    <mergeCell ref="U7:V7"/>
    <mergeCell ref="W7:X7"/>
    <mergeCell ref="W6:Z6"/>
    <mergeCell ref="W5:AD5"/>
    <mergeCell ref="Y7:Z7"/>
    <mergeCell ref="AA6:AD6"/>
    <mergeCell ref="AA7:AB7"/>
    <mergeCell ref="AC7:AD7"/>
    <mergeCell ref="AE7:AF7"/>
    <mergeCell ref="AE6:AH6"/>
    <mergeCell ref="AE5:AL5"/>
    <mergeCell ref="AG7:AH7"/>
    <mergeCell ref="AI7:AJ7"/>
    <mergeCell ref="AI6:AL6"/>
    <mergeCell ref="AK7:AL7"/>
    <mergeCell ref="AM7:AN7"/>
    <mergeCell ref="AM6:AP6"/>
    <mergeCell ref="AM5:AT5"/>
    <mergeCell ref="AQ7:AR7"/>
    <mergeCell ref="AQ6:AT6"/>
    <mergeCell ref="AS7:AT7"/>
    <mergeCell ref="AU7:AV7"/>
    <mergeCell ref="AU6:AX6"/>
    <mergeCell ref="AU5:BB5"/>
    <mergeCell ref="AW7:AX7"/>
    <mergeCell ref="AY7:AZ7"/>
    <mergeCell ref="AY6:BB6"/>
    <mergeCell ref="BA7:BB7"/>
    <mergeCell ref="BC7:BD7"/>
    <mergeCell ref="BC6:BF6"/>
    <mergeCell ref="BC5:BJ5"/>
    <mergeCell ref="BE7:BF7"/>
    <mergeCell ref="BG7:BH7"/>
    <mergeCell ref="BG6:BJ6"/>
    <mergeCell ref="BI7:BJ7"/>
    <mergeCell ref="BK7:BL7"/>
    <mergeCell ref="BK6:BN6"/>
    <mergeCell ref="BK5:BR5"/>
    <mergeCell ref="BM7:BN7"/>
    <mergeCell ref="BO7:BP7"/>
    <mergeCell ref="BO6:BR6"/>
    <mergeCell ref="BQ7:BR7"/>
    <mergeCell ref="BS7:BT7"/>
    <mergeCell ref="BS6:BV6"/>
    <mergeCell ref="BS5:BZ5"/>
    <mergeCell ref="BU7:BV7"/>
    <mergeCell ref="BW7:BX7"/>
    <mergeCell ref="BW6:BZ6"/>
    <mergeCell ref="BY7:BZ7"/>
    <mergeCell ref="CA7:CB7"/>
    <mergeCell ref="CA6:CD6"/>
    <mergeCell ref="CA5:CH5"/>
    <mergeCell ref="CC7:CD7"/>
    <mergeCell ref="CE7:CF7"/>
    <mergeCell ref="CE6:CH6"/>
    <mergeCell ref="CG7:CH7"/>
    <mergeCell ref="CI7:CJ7"/>
    <mergeCell ref="CI6:CL6"/>
    <mergeCell ref="CI5:CP5"/>
    <mergeCell ref="CK7:CL7"/>
    <mergeCell ref="CM7:CN7"/>
    <mergeCell ref="CM6:CP6"/>
    <mergeCell ref="CO7:CP7"/>
    <mergeCell ref="CQ7:CR7"/>
    <mergeCell ref="CQ6:CT6"/>
    <mergeCell ref="CQ5:CX5"/>
    <mergeCell ref="CS7:CT7"/>
    <mergeCell ref="CU7:CV7"/>
    <mergeCell ref="CU6:CX6"/>
    <mergeCell ref="CW7:CX7"/>
    <mergeCell ref="CY7:CZ7"/>
    <mergeCell ref="CY6:DB6"/>
    <mergeCell ref="CY5:DF5"/>
    <mergeCell ref="DA7:DB7"/>
    <mergeCell ref="DC7:DD7"/>
    <mergeCell ref="DC6:DF6"/>
    <mergeCell ref="DE7:DF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F60"/>
  <sheetViews>
    <sheetView topLeftCell="A2" zoomScale="80" zoomScaleNormal="80" workbookViewId="0">
      <pane xSplit="1" ySplit="9" topLeftCell="B50" activePane="bottomRight" state="frozen"/>
      <selection activeCell="A2" sqref="A2"/>
      <selection pane="topRight" activeCell="B2" sqref="B2"/>
      <selection pane="bottomLeft" activeCell="A11" sqref="A11"/>
      <selection pane="bottomRight" activeCell="A2" sqref="A1:XFD1048576"/>
    </sheetView>
  </sheetViews>
  <sheetFormatPr defaultRowHeight="15" x14ac:dyDescent="0.25"/>
  <cols>
    <col min="1" max="1" width="4.42578125" customWidth="1"/>
    <col min="2" max="2" width="42.42578125" style="26" customWidth="1"/>
    <col min="3" max="3" width="8.28515625" style="26" customWidth="1"/>
    <col min="4" max="4" width="8" customWidth="1"/>
    <col min="5" max="5" width="7.85546875" style="15" customWidth="1"/>
    <col min="6" max="6" width="8.42578125" customWidth="1"/>
    <col min="7" max="7" width="7.85546875" style="15" customWidth="1"/>
    <col min="8" max="8" width="9.140625" customWidth="1"/>
    <col min="9" max="9" width="7.140625" style="15" customWidth="1"/>
    <col min="10" max="10" width="8" style="15" customWidth="1"/>
    <col min="11" max="11" width="7.28515625" style="15" customWidth="1"/>
    <col min="12" max="12" width="9" customWidth="1"/>
    <col min="13" max="13" width="7.140625" style="15" customWidth="1"/>
    <col min="14" max="14" width="7.85546875" customWidth="1"/>
    <col min="15" max="20" width="7.85546875" style="15" customWidth="1"/>
    <col min="21" max="21" width="7.5703125" style="15" customWidth="1"/>
    <col min="22" max="22" width="7.28515625" style="15" customWidth="1"/>
    <col min="23" max="23" width="8.85546875" style="15" customWidth="1"/>
    <col min="24" max="24" width="9.140625" style="15" customWidth="1"/>
    <col min="25" max="25" width="7.7109375" style="15" customWidth="1"/>
    <col min="26" max="26" width="8" style="15" customWidth="1"/>
    <col min="27" max="27" width="7.140625" style="15" customWidth="1"/>
    <col min="28" max="28" width="7.5703125" style="15" customWidth="1"/>
    <col min="29" max="29" width="7.7109375" style="15" customWidth="1"/>
    <col min="30" max="30" width="8.42578125" style="15" customWidth="1"/>
    <col min="31" max="31" width="7" style="15" customWidth="1"/>
    <col min="32" max="32" width="7.140625" style="15" customWidth="1"/>
  </cols>
  <sheetData>
    <row r="1" spans="1:32" s="1" customFormat="1" hidden="1" x14ac:dyDescent="0.25">
      <c r="B1" s="26"/>
      <c r="C1" s="26"/>
      <c r="E1" s="17"/>
      <c r="G1" s="17"/>
      <c r="H1" s="2" t="s">
        <v>27</v>
      </c>
      <c r="I1" s="33"/>
      <c r="J1" s="19"/>
      <c r="K1" s="17"/>
      <c r="M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s="1" customFormat="1" x14ac:dyDescent="0.25">
      <c r="B2" s="26"/>
      <c r="C2" s="26"/>
      <c r="E2" s="17"/>
      <c r="G2" s="17"/>
      <c r="I2" s="17"/>
      <c r="J2" s="17"/>
      <c r="K2" s="17"/>
      <c r="M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36" t="s">
        <v>27</v>
      </c>
      <c r="AC2" s="136"/>
      <c r="AD2" s="136"/>
      <c r="AE2" s="136"/>
      <c r="AF2" s="136"/>
    </row>
    <row r="3" spans="1:32" s="29" customFormat="1" ht="27.75" customHeight="1" x14ac:dyDescent="0.3">
      <c r="B3" s="148" t="s">
        <v>56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</row>
    <row r="5" spans="1:32" s="3" customFormat="1" x14ac:dyDescent="0.25">
      <c r="B5" s="26"/>
      <c r="C5" s="26"/>
      <c r="E5" s="15"/>
      <c r="G5" s="15"/>
      <c r="I5" s="15"/>
      <c r="J5" s="15"/>
      <c r="K5" s="15"/>
      <c r="M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s="18" customFormat="1" ht="15" customHeight="1" x14ac:dyDescent="0.25">
      <c r="A6" s="125" t="s">
        <v>28</v>
      </c>
      <c r="B6" s="127" t="s">
        <v>40</v>
      </c>
      <c r="C6" s="137" t="s">
        <v>53</v>
      </c>
      <c r="D6" s="138"/>
      <c r="E6" s="138"/>
      <c r="F6" s="138"/>
      <c r="G6" s="138"/>
      <c r="H6" s="139"/>
      <c r="I6" s="137" t="s">
        <v>54</v>
      </c>
      <c r="J6" s="138"/>
      <c r="K6" s="138"/>
      <c r="L6" s="138"/>
      <c r="M6" s="138"/>
      <c r="N6" s="139"/>
      <c r="O6" s="137" t="s">
        <v>106</v>
      </c>
      <c r="P6" s="138"/>
      <c r="Q6" s="138"/>
      <c r="R6" s="138"/>
      <c r="S6" s="138"/>
      <c r="T6" s="139"/>
      <c r="U6" s="137" t="s">
        <v>96</v>
      </c>
      <c r="V6" s="138"/>
      <c r="W6" s="138"/>
      <c r="X6" s="138"/>
      <c r="Y6" s="138"/>
      <c r="Z6" s="139"/>
      <c r="AA6" s="137" t="s">
        <v>97</v>
      </c>
      <c r="AB6" s="138"/>
      <c r="AC6" s="138"/>
      <c r="AD6" s="138"/>
      <c r="AE6" s="138"/>
      <c r="AF6" s="139"/>
    </row>
    <row r="7" spans="1:32" s="18" customFormat="1" ht="21" customHeight="1" x14ac:dyDescent="0.25">
      <c r="A7" s="126"/>
      <c r="B7" s="128"/>
      <c r="C7" s="140" t="s">
        <v>29</v>
      </c>
      <c r="D7" s="141"/>
      <c r="E7" s="144" t="s">
        <v>41</v>
      </c>
      <c r="F7" s="144"/>
      <c r="G7" s="144"/>
      <c r="H7" s="145"/>
      <c r="I7" s="140" t="s">
        <v>29</v>
      </c>
      <c r="J7" s="141"/>
      <c r="K7" s="144" t="s">
        <v>41</v>
      </c>
      <c r="L7" s="144"/>
      <c r="M7" s="144"/>
      <c r="N7" s="145"/>
      <c r="O7" s="140" t="s">
        <v>29</v>
      </c>
      <c r="P7" s="141"/>
      <c r="Q7" s="144" t="s">
        <v>41</v>
      </c>
      <c r="R7" s="144"/>
      <c r="S7" s="144"/>
      <c r="T7" s="145"/>
      <c r="U7" s="140" t="s">
        <v>29</v>
      </c>
      <c r="V7" s="141"/>
      <c r="W7" s="144" t="s">
        <v>41</v>
      </c>
      <c r="X7" s="144"/>
      <c r="Y7" s="144"/>
      <c r="Z7" s="145"/>
      <c r="AA7" s="140" t="s">
        <v>29</v>
      </c>
      <c r="AB7" s="141"/>
      <c r="AC7" s="144" t="s">
        <v>41</v>
      </c>
      <c r="AD7" s="144"/>
      <c r="AE7" s="144"/>
      <c r="AF7" s="145"/>
    </row>
    <row r="8" spans="1:32" s="18" customFormat="1" ht="48" customHeight="1" x14ac:dyDescent="0.25">
      <c r="A8" s="126"/>
      <c r="B8" s="128"/>
      <c r="C8" s="142"/>
      <c r="D8" s="143"/>
      <c r="E8" s="146" t="s">
        <v>107</v>
      </c>
      <c r="F8" s="145"/>
      <c r="G8" s="140" t="s">
        <v>0</v>
      </c>
      <c r="H8" s="141"/>
      <c r="I8" s="142"/>
      <c r="J8" s="143"/>
      <c r="K8" s="146" t="s">
        <v>107</v>
      </c>
      <c r="L8" s="145"/>
      <c r="M8" s="140" t="s">
        <v>0</v>
      </c>
      <c r="N8" s="141"/>
      <c r="O8" s="142"/>
      <c r="P8" s="143"/>
      <c r="Q8" s="146" t="s">
        <v>107</v>
      </c>
      <c r="R8" s="145"/>
      <c r="S8" s="140" t="s">
        <v>0</v>
      </c>
      <c r="T8" s="141"/>
      <c r="U8" s="142"/>
      <c r="V8" s="143"/>
      <c r="W8" s="146" t="s">
        <v>107</v>
      </c>
      <c r="X8" s="145"/>
      <c r="Y8" s="140" t="s">
        <v>0</v>
      </c>
      <c r="Z8" s="141"/>
      <c r="AA8" s="142"/>
      <c r="AB8" s="143"/>
      <c r="AC8" s="146" t="s">
        <v>107</v>
      </c>
      <c r="AD8" s="145"/>
      <c r="AE8" s="140" t="s">
        <v>0</v>
      </c>
      <c r="AF8" s="141"/>
    </row>
    <row r="9" spans="1:32" s="18" customFormat="1" ht="17.25" customHeight="1" x14ac:dyDescent="0.25">
      <c r="A9" s="147"/>
      <c r="B9" s="129"/>
      <c r="C9" s="34">
        <v>2018</v>
      </c>
      <c r="D9" s="34">
        <v>2019</v>
      </c>
      <c r="E9" s="34">
        <v>2018</v>
      </c>
      <c r="F9" s="34">
        <v>2019</v>
      </c>
      <c r="G9" s="34">
        <v>2018</v>
      </c>
      <c r="H9" s="34">
        <v>2019</v>
      </c>
      <c r="I9" s="34">
        <v>2018</v>
      </c>
      <c r="J9" s="34">
        <v>2019</v>
      </c>
      <c r="K9" s="34">
        <v>2018</v>
      </c>
      <c r="L9" s="34">
        <v>2019</v>
      </c>
      <c r="M9" s="34">
        <v>2018</v>
      </c>
      <c r="N9" s="34">
        <v>2019</v>
      </c>
      <c r="O9" s="34">
        <v>2018</v>
      </c>
      <c r="P9" s="34">
        <v>2019</v>
      </c>
      <c r="Q9" s="34">
        <v>2018</v>
      </c>
      <c r="R9" s="34">
        <v>2019</v>
      </c>
      <c r="S9" s="34">
        <v>2018</v>
      </c>
      <c r="T9" s="34">
        <v>2019</v>
      </c>
      <c r="U9" s="34">
        <v>2018</v>
      </c>
      <c r="V9" s="34">
        <v>2019</v>
      </c>
      <c r="W9" s="34">
        <v>2018</v>
      </c>
      <c r="X9" s="34">
        <v>2019</v>
      </c>
      <c r="Y9" s="34">
        <v>2018</v>
      </c>
      <c r="Z9" s="34">
        <v>2019</v>
      </c>
      <c r="AA9" s="34">
        <v>2018</v>
      </c>
      <c r="AB9" s="34">
        <v>2019</v>
      </c>
      <c r="AC9" s="34">
        <v>2018</v>
      </c>
      <c r="AD9" s="34">
        <v>2019</v>
      </c>
      <c r="AE9" s="34">
        <v>2018</v>
      </c>
      <c r="AF9" s="34">
        <v>2019</v>
      </c>
    </row>
    <row r="10" spans="1:32" s="11" customFormat="1" ht="11.25" x14ac:dyDescent="0.2">
      <c r="A10" s="6">
        <v>1</v>
      </c>
      <c r="B10" s="4">
        <f>A10+1</f>
        <v>2</v>
      </c>
      <c r="C10" s="4">
        <f t="shared" ref="C10:AF10" si="0">B10+1</f>
        <v>3</v>
      </c>
      <c r="D10" s="4">
        <f t="shared" si="0"/>
        <v>4</v>
      </c>
      <c r="E10" s="4">
        <f t="shared" si="0"/>
        <v>5</v>
      </c>
      <c r="F10" s="4">
        <f t="shared" si="0"/>
        <v>6</v>
      </c>
      <c r="G10" s="4">
        <f t="shared" si="0"/>
        <v>7</v>
      </c>
      <c r="H10" s="4">
        <f t="shared" si="0"/>
        <v>8</v>
      </c>
      <c r="I10" s="4">
        <f t="shared" si="0"/>
        <v>9</v>
      </c>
      <c r="J10" s="4">
        <f t="shared" si="0"/>
        <v>10</v>
      </c>
      <c r="K10" s="4">
        <f t="shared" si="0"/>
        <v>11</v>
      </c>
      <c r="L10" s="4">
        <f t="shared" si="0"/>
        <v>12</v>
      </c>
      <c r="M10" s="4">
        <f t="shared" si="0"/>
        <v>13</v>
      </c>
      <c r="N10" s="4">
        <f t="shared" si="0"/>
        <v>14</v>
      </c>
      <c r="O10" s="4">
        <f t="shared" si="0"/>
        <v>15</v>
      </c>
      <c r="P10" s="4">
        <f t="shared" si="0"/>
        <v>16</v>
      </c>
      <c r="Q10" s="4">
        <f t="shared" si="0"/>
        <v>17</v>
      </c>
      <c r="R10" s="4">
        <f t="shared" si="0"/>
        <v>18</v>
      </c>
      <c r="S10" s="4">
        <f t="shared" si="0"/>
        <v>19</v>
      </c>
      <c r="T10" s="4">
        <f t="shared" si="0"/>
        <v>20</v>
      </c>
      <c r="U10" s="4">
        <f t="shared" si="0"/>
        <v>21</v>
      </c>
      <c r="V10" s="4">
        <f t="shared" si="0"/>
        <v>22</v>
      </c>
      <c r="W10" s="4">
        <f t="shared" si="0"/>
        <v>23</v>
      </c>
      <c r="X10" s="4">
        <f t="shared" si="0"/>
        <v>24</v>
      </c>
      <c r="Y10" s="4">
        <f t="shared" si="0"/>
        <v>25</v>
      </c>
      <c r="Z10" s="4">
        <f t="shared" si="0"/>
        <v>26</v>
      </c>
      <c r="AA10" s="4">
        <f t="shared" si="0"/>
        <v>27</v>
      </c>
      <c r="AB10" s="4">
        <f t="shared" si="0"/>
        <v>28</v>
      </c>
      <c r="AC10" s="4">
        <f t="shared" si="0"/>
        <v>29</v>
      </c>
      <c r="AD10" s="4">
        <f t="shared" si="0"/>
        <v>30</v>
      </c>
      <c r="AE10" s="4">
        <f t="shared" si="0"/>
        <v>31</v>
      </c>
      <c r="AF10" s="4">
        <f t="shared" si="0"/>
        <v>32</v>
      </c>
    </row>
    <row r="11" spans="1:32" s="21" customFormat="1" ht="21.75" customHeight="1" x14ac:dyDescent="0.2">
      <c r="A11" s="20">
        <v>1</v>
      </c>
      <c r="B11" s="24" t="s">
        <v>181</v>
      </c>
      <c r="C11" s="56">
        <v>47</v>
      </c>
      <c r="D11" s="62">
        <v>47</v>
      </c>
      <c r="E11" s="63">
        <v>11</v>
      </c>
      <c r="F11" s="63">
        <v>2</v>
      </c>
      <c r="G11" s="63">
        <v>32</v>
      </c>
      <c r="H11" s="63">
        <v>30</v>
      </c>
      <c r="I11" s="63">
        <v>26</v>
      </c>
      <c r="J11" s="63">
        <v>26</v>
      </c>
      <c r="K11" s="62">
        <v>3</v>
      </c>
      <c r="L11" s="62"/>
      <c r="M11" s="62">
        <v>23</v>
      </c>
      <c r="N11" s="62">
        <v>23</v>
      </c>
      <c r="O11" s="63"/>
      <c r="P11" s="63"/>
      <c r="Q11" s="62"/>
      <c r="R11" s="62"/>
      <c r="S11" s="62"/>
      <c r="T11" s="62"/>
      <c r="U11" s="62">
        <v>19</v>
      </c>
      <c r="V11" s="62">
        <v>19</v>
      </c>
      <c r="W11" s="62"/>
      <c r="X11" s="62"/>
      <c r="Y11" s="62">
        <v>13</v>
      </c>
      <c r="Z11" s="62">
        <v>13</v>
      </c>
      <c r="AA11" s="62">
        <v>19</v>
      </c>
      <c r="AB11" s="62">
        <v>19</v>
      </c>
      <c r="AC11" s="62">
        <v>2</v>
      </c>
      <c r="AD11" s="62"/>
      <c r="AE11" s="62">
        <v>16</v>
      </c>
      <c r="AF11" s="62">
        <v>16</v>
      </c>
    </row>
    <row r="12" spans="1:32" ht="39" customHeight="1" x14ac:dyDescent="0.25">
      <c r="A12" s="49">
        <f>A11+1</f>
        <v>2</v>
      </c>
      <c r="B12" s="25" t="s">
        <v>182</v>
      </c>
      <c r="C12" s="78">
        <v>77</v>
      </c>
      <c r="D12" s="67">
        <v>81</v>
      </c>
      <c r="E12" s="111">
        <v>4</v>
      </c>
      <c r="F12" s="111"/>
      <c r="G12" s="111">
        <v>60</v>
      </c>
      <c r="H12" s="111">
        <v>72</v>
      </c>
      <c r="I12" s="111">
        <v>39</v>
      </c>
      <c r="J12" s="111">
        <v>42</v>
      </c>
      <c r="K12" s="67"/>
      <c r="L12" s="67"/>
      <c r="M12" s="67">
        <v>21</v>
      </c>
      <c r="N12" s="67">
        <v>21</v>
      </c>
      <c r="O12" s="111">
        <v>34</v>
      </c>
      <c r="P12" s="111">
        <v>37</v>
      </c>
      <c r="Q12" s="67"/>
      <c r="R12" s="67"/>
      <c r="S12" s="67">
        <v>18</v>
      </c>
      <c r="T12" s="67">
        <v>18</v>
      </c>
      <c r="U12" s="67"/>
      <c r="V12" s="67"/>
      <c r="W12" s="67"/>
      <c r="X12" s="67"/>
      <c r="Y12" s="67"/>
      <c r="Z12" s="67"/>
      <c r="AA12" s="67">
        <v>48</v>
      </c>
      <c r="AB12" s="67">
        <v>51</v>
      </c>
      <c r="AC12" s="67">
        <v>3</v>
      </c>
      <c r="AD12" s="67"/>
      <c r="AE12" s="67">
        <v>37</v>
      </c>
      <c r="AF12" s="67">
        <v>42</v>
      </c>
    </row>
    <row r="13" spans="1:32" ht="39" customHeight="1" x14ac:dyDescent="0.25">
      <c r="A13" s="49">
        <f t="shared" ref="A13:A23" si="1">A12+1</f>
        <v>3</v>
      </c>
      <c r="B13" s="25" t="s">
        <v>183</v>
      </c>
      <c r="C13" s="56">
        <v>35</v>
      </c>
      <c r="D13" s="62">
        <v>35</v>
      </c>
      <c r="E13" s="63">
        <v>3</v>
      </c>
      <c r="F13" s="63">
        <v>3</v>
      </c>
      <c r="G13" s="63">
        <v>30</v>
      </c>
      <c r="H13" s="63">
        <v>27</v>
      </c>
      <c r="I13" s="63">
        <v>11</v>
      </c>
      <c r="J13" s="63">
        <v>10</v>
      </c>
      <c r="K13" s="62">
        <v>0</v>
      </c>
      <c r="L13" s="62">
        <v>0</v>
      </c>
      <c r="M13" s="62">
        <v>0</v>
      </c>
      <c r="N13" s="62">
        <v>6</v>
      </c>
      <c r="O13" s="63">
        <v>0</v>
      </c>
      <c r="P13" s="63">
        <v>0</v>
      </c>
      <c r="Q13" s="62">
        <v>0</v>
      </c>
      <c r="R13" s="62">
        <v>0</v>
      </c>
      <c r="S13" s="62">
        <v>0</v>
      </c>
      <c r="T13" s="62">
        <v>0</v>
      </c>
      <c r="U13" s="62">
        <v>11</v>
      </c>
      <c r="V13" s="62">
        <v>11</v>
      </c>
      <c r="W13" s="62">
        <v>0</v>
      </c>
      <c r="X13" s="62">
        <v>0</v>
      </c>
      <c r="Y13" s="62">
        <v>7</v>
      </c>
      <c r="Z13" s="62">
        <v>7</v>
      </c>
      <c r="AA13" s="62">
        <v>10</v>
      </c>
      <c r="AB13" s="62">
        <v>10</v>
      </c>
      <c r="AC13" s="62">
        <v>0</v>
      </c>
      <c r="AD13" s="62">
        <v>0</v>
      </c>
      <c r="AE13" s="62">
        <v>4</v>
      </c>
      <c r="AF13" s="62">
        <v>5</v>
      </c>
    </row>
    <row r="14" spans="1:32" ht="39" customHeight="1" x14ac:dyDescent="0.25">
      <c r="A14" s="49">
        <f t="shared" si="1"/>
        <v>4</v>
      </c>
      <c r="B14" s="25" t="s">
        <v>184</v>
      </c>
      <c r="C14" s="63">
        <v>55</v>
      </c>
      <c r="D14" s="62">
        <v>53</v>
      </c>
      <c r="E14" s="63">
        <v>3</v>
      </c>
      <c r="F14" s="63"/>
      <c r="G14" s="63">
        <v>29</v>
      </c>
      <c r="H14" s="63">
        <v>31</v>
      </c>
      <c r="I14" s="63">
        <v>20</v>
      </c>
      <c r="J14" s="63">
        <v>22</v>
      </c>
      <c r="K14" s="62"/>
      <c r="L14" s="62">
        <v>2</v>
      </c>
      <c r="M14" s="62">
        <v>5</v>
      </c>
      <c r="N14" s="62">
        <v>6</v>
      </c>
      <c r="O14" s="63"/>
      <c r="P14" s="63"/>
      <c r="Q14" s="62"/>
      <c r="R14" s="62"/>
      <c r="S14" s="62"/>
      <c r="T14" s="62"/>
      <c r="U14" s="62">
        <v>38</v>
      </c>
      <c r="V14" s="62">
        <v>39</v>
      </c>
      <c r="W14" s="62">
        <v>4</v>
      </c>
      <c r="X14" s="62">
        <v>1</v>
      </c>
      <c r="Y14" s="62">
        <v>13</v>
      </c>
      <c r="Z14" s="62">
        <v>21</v>
      </c>
      <c r="AA14" s="62">
        <v>34</v>
      </c>
      <c r="AB14" s="62">
        <v>33</v>
      </c>
      <c r="AC14" s="62">
        <v>2</v>
      </c>
      <c r="AD14" s="62"/>
      <c r="AE14" s="62">
        <v>13</v>
      </c>
      <c r="AF14" s="62">
        <v>14</v>
      </c>
    </row>
    <row r="15" spans="1:32" ht="39" customHeight="1" x14ac:dyDescent="0.25">
      <c r="A15" s="49">
        <f t="shared" si="1"/>
        <v>5</v>
      </c>
      <c r="B15" s="47" t="s">
        <v>185</v>
      </c>
      <c r="C15" s="56">
        <v>47</v>
      </c>
      <c r="D15" s="62">
        <v>47</v>
      </c>
      <c r="E15" s="63">
        <v>4</v>
      </c>
      <c r="F15" s="63"/>
      <c r="G15" s="63">
        <v>30</v>
      </c>
      <c r="H15" s="63">
        <v>40</v>
      </c>
      <c r="I15" s="63">
        <v>38</v>
      </c>
      <c r="J15" s="63">
        <v>44</v>
      </c>
      <c r="K15" s="62"/>
      <c r="L15" s="62">
        <v>6</v>
      </c>
      <c r="M15" s="62">
        <v>23</v>
      </c>
      <c r="N15" s="62">
        <v>32</v>
      </c>
      <c r="O15" s="63"/>
      <c r="P15" s="63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>
        <v>38</v>
      </c>
      <c r="AB15" s="62">
        <v>42</v>
      </c>
      <c r="AC15" s="62"/>
      <c r="AD15" s="62">
        <v>4</v>
      </c>
      <c r="AE15" s="62">
        <v>25</v>
      </c>
      <c r="AF15" s="62">
        <v>35</v>
      </c>
    </row>
    <row r="16" spans="1:32" ht="39" customHeight="1" x14ac:dyDescent="0.25">
      <c r="A16" s="49">
        <f t="shared" si="1"/>
        <v>6</v>
      </c>
      <c r="B16" s="25" t="s">
        <v>186</v>
      </c>
      <c r="C16" s="56">
        <v>53</v>
      </c>
      <c r="D16" s="62">
        <v>52</v>
      </c>
      <c r="E16" s="63">
        <v>1</v>
      </c>
      <c r="F16" s="63">
        <v>3</v>
      </c>
      <c r="G16" s="63">
        <v>10</v>
      </c>
      <c r="H16" s="63">
        <v>7</v>
      </c>
      <c r="I16" s="63">
        <v>37</v>
      </c>
      <c r="J16" s="63">
        <v>36</v>
      </c>
      <c r="K16" s="62">
        <v>8</v>
      </c>
      <c r="L16" s="62">
        <v>7</v>
      </c>
      <c r="M16" s="62">
        <v>2</v>
      </c>
      <c r="N16" s="62">
        <v>2</v>
      </c>
      <c r="O16" s="63">
        <v>3</v>
      </c>
      <c r="P16" s="63">
        <v>3</v>
      </c>
      <c r="Q16" s="62">
        <v>2</v>
      </c>
      <c r="R16" s="62">
        <v>0</v>
      </c>
      <c r="S16" s="62">
        <v>0</v>
      </c>
      <c r="T16" s="62">
        <v>0</v>
      </c>
      <c r="U16" s="62">
        <v>36</v>
      </c>
      <c r="V16" s="62">
        <v>36</v>
      </c>
      <c r="W16" s="62">
        <v>5</v>
      </c>
      <c r="X16" s="62">
        <v>5</v>
      </c>
      <c r="Y16" s="62">
        <v>0</v>
      </c>
      <c r="Z16" s="62">
        <v>0</v>
      </c>
      <c r="AA16" s="62">
        <v>42</v>
      </c>
      <c r="AB16" s="62">
        <v>45</v>
      </c>
      <c r="AC16" s="62">
        <v>1</v>
      </c>
      <c r="AD16" s="62">
        <v>7</v>
      </c>
      <c r="AE16" s="62">
        <v>5</v>
      </c>
      <c r="AF16" s="62">
        <v>2</v>
      </c>
    </row>
    <row r="17" spans="1:32" ht="39" customHeight="1" x14ac:dyDescent="0.25">
      <c r="A17" s="49">
        <f t="shared" si="1"/>
        <v>7</v>
      </c>
      <c r="B17" s="25" t="s">
        <v>187</v>
      </c>
      <c r="C17" s="56">
        <v>23</v>
      </c>
      <c r="D17" s="62">
        <v>25</v>
      </c>
      <c r="E17" s="63"/>
      <c r="F17" s="63">
        <v>7</v>
      </c>
      <c r="G17" s="63">
        <v>10</v>
      </c>
      <c r="H17" s="63">
        <v>6</v>
      </c>
      <c r="I17" s="63">
        <v>15</v>
      </c>
      <c r="J17" s="63">
        <v>14</v>
      </c>
      <c r="K17" s="62"/>
      <c r="L17" s="62"/>
      <c r="M17" s="62"/>
      <c r="N17" s="62"/>
      <c r="O17" s="63"/>
      <c r="P17" s="63"/>
      <c r="Q17" s="62"/>
      <c r="R17" s="62"/>
      <c r="S17" s="62"/>
      <c r="T17" s="62"/>
      <c r="U17" s="62">
        <v>7</v>
      </c>
      <c r="V17" s="62">
        <v>7</v>
      </c>
      <c r="W17" s="62">
        <v>2</v>
      </c>
      <c r="X17" s="62"/>
      <c r="Y17" s="62"/>
      <c r="Z17" s="62"/>
      <c r="AA17" s="62">
        <v>19</v>
      </c>
      <c r="AB17" s="62">
        <v>20</v>
      </c>
      <c r="AC17" s="62">
        <v>1</v>
      </c>
      <c r="AD17" s="62">
        <v>1</v>
      </c>
      <c r="AE17" s="62">
        <v>15</v>
      </c>
      <c r="AF17" s="62">
        <v>15</v>
      </c>
    </row>
    <row r="18" spans="1:32" ht="39" customHeight="1" x14ac:dyDescent="0.25">
      <c r="A18" s="49">
        <f t="shared" si="1"/>
        <v>8</v>
      </c>
      <c r="B18" s="25" t="s">
        <v>188</v>
      </c>
      <c r="C18" s="56">
        <v>19</v>
      </c>
      <c r="D18" s="62">
        <v>18</v>
      </c>
      <c r="E18" s="63">
        <v>3</v>
      </c>
      <c r="F18" s="63"/>
      <c r="G18" s="63">
        <v>13</v>
      </c>
      <c r="H18" s="63">
        <v>12</v>
      </c>
      <c r="I18" s="63">
        <v>15</v>
      </c>
      <c r="J18" s="63">
        <v>15</v>
      </c>
      <c r="K18" s="62"/>
      <c r="L18" s="62"/>
      <c r="M18" s="62">
        <v>1</v>
      </c>
      <c r="N18" s="62">
        <v>7</v>
      </c>
      <c r="O18" s="63">
        <v>1</v>
      </c>
      <c r="P18" s="63">
        <v>1</v>
      </c>
      <c r="Q18" s="62"/>
      <c r="R18" s="62"/>
      <c r="S18" s="62"/>
      <c r="T18" s="62"/>
      <c r="U18" s="62">
        <v>1</v>
      </c>
      <c r="V18" s="62">
        <v>1</v>
      </c>
      <c r="W18" s="62"/>
      <c r="X18" s="62"/>
      <c r="Y18" s="62"/>
      <c r="Z18" s="62"/>
      <c r="AA18" s="62">
        <v>11</v>
      </c>
      <c r="AB18" s="62">
        <v>11</v>
      </c>
      <c r="AC18" s="62">
        <v>1</v>
      </c>
      <c r="AD18" s="62"/>
      <c r="AE18" s="62">
        <v>7</v>
      </c>
      <c r="AF18" s="62">
        <v>9</v>
      </c>
    </row>
    <row r="19" spans="1:32" ht="39" customHeight="1" x14ac:dyDescent="0.25">
      <c r="A19" s="49">
        <f t="shared" si="1"/>
        <v>9</v>
      </c>
      <c r="B19" s="25" t="s">
        <v>189</v>
      </c>
      <c r="C19" s="56">
        <v>23</v>
      </c>
      <c r="D19" s="62">
        <v>23</v>
      </c>
      <c r="E19" s="63">
        <v>4</v>
      </c>
      <c r="F19" s="63"/>
      <c r="G19" s="63">
        <v>10</v>
      </c>
      <c r="H19" s="63">
        <v>3</v>
      </c>
      <c r="I19" s="63">
        <v>1</v>
      </c>
      <c r="J19" s="63">
        <v>1</v>
      </c>
      <c r="K19" s="62"/>
      <c r="L19" s="62"/>
      <c r="M19" s="62"/>
      <c r="N19" s="62"/>
      <c r="O19" s="63"/>
      <c r="P19" s="63"/>
      <c r="Q19" s="62"/>
      <c r="R19" s="62"/>
      <c r="S19" s="62"/>
      <c r="T19" s="62"/>
      <c r="U19" s="62">
        <v>16</v>
      </c>
      <c r="V19" s="62">
        <v>16</v>
      </c>
      <c r="W19" s="62">
        <v>2</v>
      </c>
      <c r="X19" s="62"/>
      <c r="Y19" s="62"/>
      <c r="Z19" s="62">
        <v>4</v>
      </c>
      <c r="AA19" s="62">
        <v>6</v>
      </c>
      <c r="AB19" s="62">
        <v>5</v>
      </c>
      <c r="AC19" s="62"/>
      <c r="AD19" s="62">
        <v>2</v>
      </c>
      <c r="AE19" s="62"/>
      <c r="AF19" s="62">
        <v>2</v>
      </c>
    </row>
    <row r="20" spans="1:32" ht="39" customHeight="1" x14ac:dyDescent="0.25">
      <c r="A20" s="49">
        <f t="shared" si="1"/>
        <v>10</v>
      </c>
      <c r="B20" s="25" t="s">
        <v>190</v>
      </c>
      <c r="C20" s="56">
        <v>21</v>
      </c>
      <c r="D20" s="62">
        <v>21</v>
      </c>
      <c r="E20" s="63">
        <v>1</v>
      </c>
      <c r="F20" s="63"/>
      <c r="G20" s="63">
        <v>17</v>
      </c>
      <c r="H20" s="63">
        <v>16</v>
      </c>
      <c r="I20" s="63">
        <v>10</v>
      </c>
      <c r="J20" s="63">
        <v>9</v>
      </c>
      <c r="K20" s="62"/>
      <c r="L20" s="62"/>
      <c r="M20" s="62">
        <v>6</v>
      </c>
      <c r="N20" s="62">
        <v>6</v>
      </c>
      <c r="O20" s="63"/>
      <c r="P20" s="63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>
        <v>2</v>
      </c>
      <c r="AB20" s="62">
        <v>2</v>
      </c>
      <c r="AC20" s="62"/>
      <c r="AD20" s="62"/>
      <c r="AE20" s="62">
        <v>2</v>
      </c>
      <c r="AF20" s="62">
        <v>2</v>
      </c>
    </row>
    <row r="21" spans="1:32" ht="39.75" customHeight="1" x14ac:dyDescent="0.25">
      <c r="A21" s="49">
        <f t="shared" si="1"/>
        <v>11</v>
      </c>
      <c r="B21" s="25" t="s">
        <v>191</v>
      </c>
      <c r="C21" s="56">
        <v>24</v>
      </c>
      <c r="D21" s="62">
        <v>23</v>
      </c>
      <c r="E21" s="63"/>
      <c r="F21" s="63"/>
      <c r="G21" s="63">
        <v>22</v>
      </c>
      <c r="H21" s="63">
        <v>21</v>
      </c>
      <c r="I21" s="63">
        <v>11</v>
      </c>
      <c r="J21" s="63">
        <v>9</v>
      </c>
      <c r="K21" s="62"/>
      <c r="L21" s="62"/>
      <c r="M21" s="62">
        <v>6</v>
      </c>
      <c r="N21" s="62">
        <v>6</v>
      </c>
      <c r="O21" s="63">
        <v>2</v>
      </c>
      <c r="P21" s="63">
        <v>2</v>
      </c>
      <c r="Q21" s="62">
        <v>2</v>
      </c>
      <c r="R21" s="62"/>
      <c r="S21" s="62"/>
      <c r="T21" s="62"/>
      <c r="U21" s="62">
        <v>1</v>
      </c>
      <c r="V21" s="62">
        <v>1</v>
      </c>
      <c r="W21" s="62"/>
      <c r="X21" s="62"/>
      <c r="Y21" s="62">
        <v>1</v>
      </c>
      <c r="Z21" s="62">
        <v>1</v>
      </c>
      <c r="AA21" s="62">
        <v>4</v>
      </c>
      <c r="AB21" s="62">
        <v>4</v>
      </c>
      <c r="AC21" s="62"/>
      <c r="AD21" s="62"/>
      <c r="AE21" s="62">
        <v>2</v>
      </c>
      <c r="AF21" s="62">
        <v>2</v>
      </c>
    </row>
    <row r="22" spans="1:32" ht="39" customHeight="1" x14ac:dyDescent="0.25">
      <c r="A22" s="49">
        <f t="shared" si="1"/>
        <v>12</v>
      </c>
      <c r="B22" s="25" t="s">
        <v>192</v>
      </c>
      <c r="C22" s="56">
        <v>23</v>
      </c>
      <c r="D22" s="62">
        <v>20</v>
      </c>
      <c r="E22" s="63">
        <v>3</v>
      </c>
      <c r="F22" s="63"/>
      <c r="G22" s="63">
        <v>4</v>
      </c>
      <c r="H22" s="63">
        <v>8</v>
      </c>
      <c r="I22" s="63">
        <v>10</v>
      </c>
      <c r="J22" s="63">
        <v>10</v>
      </c>
      <c r="K22" s="62"/>
      <c r="L22" s="62"/>
      <c r="M22" s="62">
        <v>2</v>
      </c>
      <c r="N22" s="62">
        <v>3</v>
      </c>
      <c r="O22" s="63">
        <v>8</v>
      </c>
      <c r="P22" s="63"/>
      <c r="Q22" s="62"/>
      <c r="R22" s="62"/>
      <c r="S22" s="62"/>
      <c r="T22" s="62">
        <v>1</v>
      </c>
      <c r="U22" s="62">
        <v>4</v>
      </c>
      <c r="V22" s="62">
        <v>4</v>
      </c>
      <c r="W22" s="62"/>
      <c r="X22" s="62"/>
      <c r="Y22" s="62">
        <v>4</v>
      </c>
      <c r="Z22" s="62">
        <v>4</v>
      </c>
      <c r="AA22" s="62">
        <v>15</v>
      </c>
      <c r="AB22" s="62">
        <v>15</v>
      </c>
      <c r="AC22" s="62">
        <v>3</v>
      </c>
      <c r="AD22" s="62"/>
      <c r="AE22" s="62">
        <v>6</v>
      </c>
      <c r="AF22" s="62">
        <v>9</v>
      </c>
    </row>
    <row r="23" spans="1:32" ht="39" customHeight="1" x14ac:dyDescent="0.25">
      <c r="A23" s="49">
        <f t="shared" si="1"/>
        <v>13</v>
      </c>
      <c r="B23" s="25" t="s">
        <v>193</v>
      </c>
      <c r="C23" s="56">
        <v>10</v>
      </c>
      <c r="D23" s="62">
        <v>10</v>
      </c>
      <c r="E23" s="63"/>
      <c r="F23" s="63"/>
      <c r="G23" s="63"/>
      <c r="H23" s="63">
        <v>10</v>
      </c>
      <c r="I23" s="63">
        <v>3</v>
      </c>
      <c r="J23" s="63">
        <v>3</v>
      </c>
      <c r="K23" s="62"/>
      <c r="L23" s="62"/>
      <c r="M23" s="62"/>
      <c r="N23" s="62">
        <v>3</v>
      </c>
      <c r="O23" s="63"/>
      <c r="P23" s="63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100"/>
      <c r="AD23" s="100"/>
      <c r="AE23" s="100"/>
      <c r="AF23" s="100"/>
    </row>
    <row r="24" spans="1:32" ht="24.75" customHeight="1" x14ac:dyDescent="0.25">
      <c r="A24" s="61"/>
      <c r="B24" s="55" t="s">
        <v>194</v>
      </c>
      <c r="C24" s="82">
        <f>SUM(C11:C23)</f>
        <v>457</v>
      </c>
      <c r="D24" s="82">
        <f t="shared" ref="D24:AF24" si="2">SUM(D11:D23)</f>
        <v>455</v>
      </c>
      <c r="E24" s="82">
        <f t="shared" si="2"/>
        <v>37</v>
      </c>
      <c r="F24" s="82">
        <f t="shared" si="2"/>
        <v>15</v>
      </c>
      <c r="G24" s="82">
        <f t="shared" si="2"/>
        <v>267</v>
      </c>
      <c r="H24" s="82">
        <f t="shared" si="2"/>
        <v>283</v>
      </c>
      <c r="I24" s="82">
        <f t="shared" si="2"/>
        <v>236</v>
      </c>
      <c r="J24" s="82">
        <f t="shared" si="2"/>
        <v>241</v>
      </c>
      <c r="K24" s="82">
        <f t="shared" si="2"/>
        <v>11</v>
      </c>
      <c r="L24" s="82">
        <f t="shared" si="2"/>
        <v>15</v>
      </c>
      <c r="M24" s="82">
        <f t="shared" si="2"/>
        <v>89</v>
      </c>
      <c r="N24" s="82">
        <f t="shared" si="2"/>
        <v>115</v>
      </c>
      <c r="O24" s="82">
        <f t="shared" si="2"/>
        <v>48</v>
      </c>
      <c r="P24" s="82">
        <f t="shared" si="2"/>
        <v>43</v>
      </c>
      <c r="Q24" s="82">
        <f t="shared" si="2"/>
        <v>4</v>
      </c>
      <c r="R24" s="82">
        <f t="shared" si="2"/>
        <v>0</v>
      </c>
      <c r="S24" s="82">
        <f t="shared" si="2"/>
        <v>18</v>
      </c>
      <c r="T24" s="82">
        <f t="shared" si="2"/>
        <v>19</v>
      </c>
      <c r="U24" s="82">
        <f t="shared" si="2"/>
        <v>133</v>
      </c>
      <c r="V24" s="82">
        <f t="shared" si="2"/>
        <v>134</v>
      </c>
      <c r="W24" s="82">
        <f t="shared" si="2"/>
        <v>13</v>
      </c>
      <c r="X24" s="82">
        <f t="shared" si="2"/>
        <v>6</v>
      </c>
      <c r="Y24" s="82">
        <f t="shared" si="2"/>
        <v>38</v>
      </c>
      <c r="Z24" s="82">
        <f t="shared" si="2"/>
        <v>50</v>
      </c>
      <c r="AA24" s="82">
        <f t="shared" si="2"/>
        <v>248</v>
      </c>
      <c r="AB24" s="82">
        <f t="shared" si="2"/>
        <v>257</v>
      </c>
      <c r="AC24" s="82">
        <f t="shared" si="2"/>
        <v>13</v>
      </c>
      <c r="AD24" s="82">
        <f t="shared" si="2"/>
        <v>14</v>
      </c>
      <c r="AE24" s="82">
        <f t="shared" si="2"/>
        <v>132</v>
      </c>
      <c r="AF24" s="82">
        <f t="shared" si="2"/>
        <v>153</v>
      </c>
    </row>
    <row r="25" spans="1:32" s="22" customFormat="1" ht="24.75" customHeight="1" x14ac:dyDescent="0.25">
      <c r="A25" s="46">
        <v>1</v>
      </c>
      <c r="B25" s="47" t="s">
        <v>253</v>
      </c>
      <c r="C25" s="56">
        <v>1</v>
      </c>
      <c r="D25" s="62">
        <v>2</v>
      </c>
      <c r="E25" s="63"/>
      <c r="F25" s="63"/>
      <c r="G25" s="63">
        <v>1</v>
      </c>
      <c r="H25" s="63">
        <v>2</v>
      </c>
      <c r="I25" s="63"/>
      <c r="J25" s="63"/>
      <c r="K25" s="62"/>
      <c r="L25" s="62"/>
      <c r="M25" s="62"/>
      <c r="N25" s="62"/>
      <c r="O25" s="63"/>
      <c r="P25" s="63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s="22" customFormat="1" ht="24.75" customHeight="1" x14ac:dyDescent="0.25">
      <c r="A26" s="46">
        <f>A25+1</f>
        <v>2</v>
      </c>
      <c r="B26" s="25" t="s">
        <v>227</v>
      </c>
      <c r="C26" s="56">
        <v>19</v>
      </c>
      <c r="D26" s="62">
        <v>19</v>
      </c>
      <c r="E26" s="63">
        <v>4</v>
      </c>
      <c r="F26" s="63"/>
      <c r="G26" s="63"/>
      <c r="H26" s="63">
        <v>10</v>
      </c>
      <c r="I26" s="63">
        <v>2</v>
      </c>
      <c r="J26" s="63">
        <v>2</v>
      </c>
      <c r="K26" s="62"/>
      <c r="L26" s="62"/>
      <c r="M26" s="62"/>
      <c r="N26" s="62"/>
      <c r="O26" s="63">
        <v>1</v>
      </c>
      <c r="P26" s="63">
        <v>1</v>
      </c>
      <c r="Q26" s="62"/>
      <c r="R26" s="62"/>
      <c r="S26" s="62">
        <v>1</v>
      </c>
      <c r="T26" s="62">
        <v>1</v>
      </c>
      <c r="U26" s="62">
        <v>1</v>
      </c>
      <c r="V26" s="62"/>
      <c r="W26" s="62"/>
      <c r="X26" s="62"/>
      <c r="Y26" s="62"/>
      <c r="Z26" s="62"/>
      <c r="AA26" s="62">
        <v>2</v>
      </c>
      <c r="AB26" s="62">
        <v>6</v>
      </c>
      <c r="AC26" s="62"/>
      <c r="AD26" s="62">
        <v>4</v>
      </c>
      <c r="AE26" s="62">
        <v>1</v>
      </c>
      <c r="AF26" s="62">
        <v>1</v>
      </c>
    </row>
    <row r="27" spans="1:32" ht="24.75" customHeight="1" x14ac:dyDescent="0.25">
      <c r="A27" s="46">
        <f t="shared" ref="A27:A58" si="3">A26+1</f>
        <v>3</v>
      </c>
      <c r="B27" s="47" t="s">
        <v>195</v>
      </c>
      <c r="C27" s="56">
        <v>22</v>
      </c>
      <c r="D27" s="62">
        <v>20</v>
      </c>
      <c r="E27" s="63"/>
      <c r="F27" s="63"/>
      <c r="G27" s="63">
        <v>10</v>
      </c>
      <c r="H27" s="63">
        <v>8</v>
      </c>
      <c r="I27" s="63">
        <v>22</v>
      </c>
      <c r="J27" s="63">
        <v>20</v>
      </c>
      <c r="K27" s="62"/>
      <c r="L27" s="62"/>
      <c r="M27" s="62">
        <v>6</v>
      </c>
      <c r="N27" s="62">
        <v>6</v>
      </c>
      <c r="O27" s="63">
        <v>2</v>
      </c>
      <c r="P27" s="63">
        <v>1</v>
      </c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>
        <v>3</v>
      </c>
      <c r="AB27" s="62">
        <v>3</v>
      </c>
      <c r="AC27" s="62"/>
      <c r="AD27" s="62"/>
      <c r="AE27" s="62"/>
      <c r="AF27" s="62">
        <v>2</v>
      </c>
    </row>
    <row r="28" spans="1:32" ht="24.75" customHeight="1" x14ac:dyDescent="0.25">
      <c r="A28" s="46">
        <f t="shared" si="3"/>
        <v>4</v>
      </c>
      <c r="B28" s="47" t="s">
        <v>196</v>
      </c>
      <c r="C28" s="56">
        <v>19</v>
      </c>
      <c r="D28" s="62">
        <v>19</v>
      </c>
      <c r="E28" s="63">
        <v>7</v>
      </c>
      <c r="F28" s="63">
        <v>1</v>
      </c>
      <c r="G28" s="63">
        <v>7</v>
      </c>
      <c r="H28" s="63">
        <v>6</v>
      </c>
      <c r="I28" s="63"/>
      <c r="J28" s="63">
        <v>2</v>
      </c>
      <c r="K28" s="62"/>
      <c r="L28" s="62">
        <v>2</v>
      </c>
      <c r="M28" s="62"/>
      <c r="N28" s="62"/>
      <c r="O28" s="63">
        <v>1</v>
      </c>
      <c r="P28" s="63">
        <v>3</v>
      </c>
      <c r="Q28" s="62"/>
      <c r="R28" s="62">
        <v>2</v>
      </c>
      <c r="S28" s="62"/>
      <c r="T28" s="62"/>
      <c r="U28" s="62">
        <v>1</v>
      </c>
      <c r="V28" s="62">
        <v>1</v>
      </c>
      <c r="W28" s="62"/>
      <c r="X28" s="62"/>
      <c r="Y28" s="62">
        <v>1</v>
      </c>
      <c r="Z28" s="62">
        <v>1</v>
      </c>
      <c r="AA28" s="62">
        <v>22</v>
      </c>
      <c r="AB28" s="62">
        <v>23</v>
      </c>
      <c r="AC28" s="62">
        <v>7</v>
      </c>
      <c r="AD28" s="62">
        <v>1</v>
      </c>
      <c r="AE28" s="62">
        <v>10</v>
      </c>
      <c r="AF28" s="62">
        <v>10</v>
      </c>
    </row>
    <row r="29" spans="1:32" ht="24.75" customHeight="1" x14ac:dyDescent="0.25">
      <c r="A29" s="46">
        <f t="shared" si="3"/>
        <v>5</v>
      </c>
      <c r="B29" s="47" t="s">
        <v>197</v>
      </c>
      <c r="C29" s="56">
        <v>28</v>
      </c>
      <c r="D29" s="62">
        <v>24</v>
      </c>
      <c r="E29" s="63">
        <v>5</v>
      </c>
      <c r="F29" s="63"/>
      <c r="G29" s="63">
        <v>8</v>
      </c>
      <c r="H29" s="63">
        <v>13</v>
      </c>
      <c r="I29" s="63">
        <v>12</v>
      </c>
      <c r="J29" s="63">
        <v>12</v>
      </c>
      <c r="K29" s="62"/>
      <c r="L29" s="62"/>
      <c r="M29" s="62">
        <v>3</v>
      </c>
      <c r="N29" s="62">
        <v>8</v>
      </c>
      <c r="O29" s="63"/>
      <c r="P29" s="63"/>
      <c r="Q29" s="62"/>
      <c r="R29" s="62"/>
      <c r="S29" s="62"/>
      <c r="T29" s="62"/>
      <c r="U29" s="62">
        <v>9</v>
      </c>
      <c r="V29" s="62">
        <v>6</v>
      </c>
      <c r="W29" s="62"/>
      <c r="X29" s="62"/>
      <c r="Y29" s="62"/>
      <c r="Z29" s="62">
        <v>3</v>
      </c>
      <c r="AA29" s="62">
        <v>25</v>
      </c>
      <c r="AB29" s="62">
        <v>23</v>
      </c>
      <c r="AC29" s="62">
        <v>5</v>
      </c>
      <c r="AD29" s="62"/>
      <c r="AE29" s="62">
        <v>9</v>
      </c>
      <c r="AF29" s="62">
        <v>16</v>
      </c>
    </row>
    <row r="30" spans="1:32" ht="24.75" customHeight="1" x14ac:dyDescent="0.25">
      <c r="A30" s="46">
        <f t="shared" si="3"/>
        <v>6</v>
      </c>
      <c r="B30" s="47" t="s">
        <v>198</v>
      </c>
      <c r="C30" s="56">
        <v>19</v>
      </c>
      <c r="D30" s="62">
        <v>15</v>
      </c>
      <c r="E30" s="63">
        <v>3</v>
      </c>
      <c r="F30" s="63">
        <v>5</v>
      </c>
      <c r="G30" s="63">
        <v>6</v>
      </c>
      <c r="H30" s="63">
        <v>9</v>
      </c>
      <c r="I30" s="63">
        <v>7</v>
      </c>
      <c r="J30" s="63">
        <v>4</v>
      </c>
      <c r="K30" s="62"/>
      <c r="L30" s="62"/>
      <c r="M30" s="62">
        <v>7</v>
      </c>
      <c r="N30" s="62">
        <v>4</v>
      </c>
      <c r="O30" s="63"/>
      <c r="P30" s="63"/>
      <c r="Q30" s="62"/>
      <c r="R30" s="62"/>
      <c r="S30" s="62"/>
      <c r="T30" s="62"/>
      <c r="U30" s="62">
        <v>2</v>
      </c>
      <c r="V30" s="62">
        <v>8</v>
      </c>
      <c r="W30" s="62"/>
      <c r="X30" s="62">
        <v>5</v>
      </c>
      <c r="Y30" s="62">
        <v>2</v>
      </c>
      <c r="Z30" s="62">
        <v>3</v>
      </c>
      <c r="AA30" s="62">
        <v>4</v>
      </c>
      <c r="AB30" s="62">
        <v>3</v>
      </c>
      <c r="AC30" s="62"/>
      <c r="AD30" s="62"/>
      <c r="AE30" s="62"/>
      <c r="AF30" s="62">
        <v>1</v>
      </c>
    </row>
    <row r="31" spans="1:32" ht="24.75" customHeight="1" x14ac:dyDescent="0.25">
      <c r="A31" s="46">
        <f t="shared" si="3"/>
        <v>7</v>
      </c>
      <c r="B31" s="47" t="s">
        <v>199</v>
      </c>
      <c r="C31" s="56">
        <v>15</v>
      </c>
      <c r="D31" s="62">
        <v>15</v>
      </c>
      <c r="E31" s="63">
        <v>14</v>
      </c>
      <c r="F31" s="63"/>
      <c r="G31" s="63">
        <v>1</v>
      </c>
      <c r="H31" s="63">
        <v>1</v>
      </c>
      <c r="I31" s="63"/>
      <c r="J31" s="63"/>
      <c r="K31" s="62"/>
      <c r="L31" s="62"/>
      <c r="M31" s="62"/>
      <c r="N31" s="62"/>
      <c r="O31" s="63"/>
      <c r="P31" s="63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24.75" customHeight="1" x14ac:dyDescent="0.25">
      <c r="A32" s="46">
        <f t="shared" si="3"/>
        <v>8</v>
      </c>
      <c r="B32" s="47" t="s">
        <v>200</v>
      </c>
      <c r="C32" s="56">
        <v>12</v>
      </c>
      <c r="D32" s="62">
        <v>12</v>
      </c>
      <c r="E32" s="63"/>
      <c r="F32" s="63"/>
      <c r="G32" s="63">
        <v>3</v>
      </c>
      <c r="H32" s="63">
        <v>3</v>
      </c>
      <c r="I32" s="63">
        <v>1</v>
      </c>
      <c r="J32" s="63">
        <v>1</v>
      </c>
      <c r="K32" s="62"/>
      <c r="L32" s="62"/>
      <c r="M32" s="62"/>
      <c r="N32" s="62"/>
      <c r="O32" s="63"/>
      <c r="P32" s="63"/>
      <c r="Q32" s="62"/>
      <c r="R32" s="62"/>
      <c r="S32" s="62"/>
      <c r="T32" s="62"/>
      <c r="U32" s="62">
        <v>8</v>
      </c>
      <c r="V32" s="62">
        <v>9</v>
      </c>
      <c r="W32" s="62"/>
      <c r="X32" s="62">
        <v>1</v>
      </c>
      <c r="Y32" s="62"/>
      <c r="Z32" s="62">
        <v>1</v>
      </c>
      <c r="AA32" s="62">
        <v>3</v>
      </c>
      <c r="AB32" s="62">
        <v>3</v>
      </c>
      <c r="AC32" s="62"/>
      <c r="AD32" s="62"/>
      <c r="AE32" s="62">
        <v>2</v>
      </c>
      <c r="AF32" s="62">
        <v>2</v>
      </c>
    </row>
    <row r="33" spans="1:32" ht="24.75" customHeight="1" x14ac:dyDescent="0.25">
      <c r="A33" s="46">
        <f t="shared" si="3"/>
        <v>9</v>
      </c>
      <c r="B33" s="47" t="s">
        <v>201</v>
      </c>
      <c r="C33" s="99">
        <v>15</v>
      </c>
      <c r="D33" s="86">
        <v>15</v>
      </c>
      <c r="E33" s="87">
        <v>2</v>
      </c>
      <c r="F33" s="87"/>
      <c r="G33" s="87">
        <v>1</v>
      </c>
      <c r="H33" s="87">
        <v>1</v>
      </c>
      <c r="I33" s="87"/>
      <c r="J33" s="87"/>
      <c r="K33" s="86"/>
      <c r="L33" s="86"/>
      <c r="M33" s="86"/>
      <c r="N33" s="86"/>
      <c r="O33" s="87"/>
      <c r="P33" s="87"/>
      <c r="Q33" s="86"/>
      <c r="R33" s="86"/>
      <c r="S33" s="86"/>
      <c r="T33" s="86"/>
      <c r="U33" s="86">
        <v>1</v>
      </c>
      <c r="V33" s="86">
        <v>1</v>
      </c>
      <c r="W33" s="86"/>
      <c r="X33" s="86"/>
      <c r="Y33" s="86"/>
      <c r="Z33" s="86"/>
      <c r="AA33" s="86">
        <v>2</v>
      </c>
      <c r="AB33" s="86">
        <v>2</v>
      </c>
      <c r="AC33" s="100"/>
      <c r="AD33" s="100"/>
      <c r="AE33" s="100"/>
      <c r="AF33" s="100"/>
    </row>
    <row r="34" spans="1:32" ht="24.75" customHeight="1" x14ac:dyDescent="0.25">
      <c r="A34" s="46">
        <f t="shared" si="3"/>
        <v>10</v>
      </c>
      <c r="B34" s="47" t="s">
        <v>202</v>
      </c>
      <c r="C34" s="56">
        <v>21</v>
      </c>
      <c r="D34" s="62">
        <v>21</v>
      </c>
      <c r="E34" s="63">
        <v>6</v>
      </c>
      <c r="F34" s="63"/>
      <c r="G34" s="63">
        <v>2</v>
      </c>
      <c r="H34" s="63">
        <v>5</v>
      </c>
      <c r="I34" s="63">
        <v>5</v>
      </c>
      <c r="J34" s="63">
        <v>4</v>
      </c>
      <c r="K34" s="62"/>
      <c r="L34" s="62"/>
      <c r="M34" s="62"/>
      <c r="N34" s="62"/>
      <c r="O34" s="63"/>
      <c r="P34" s="63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>
        <v>17</v>
      </c>
      <c r="AB34" s="62">
        <v>23</v>
      </c>
      <c r="AC34" s="62"/>
      <c r="AD34" s="62">
        <v>6</v>
      </c>
      <c r="AE34" s="62"/>
      <c r="AF34" s="100"/>
    </row>
    <row r="35" spans="1:32" ht="34.5" customHeight="1" x14ac:dyDescent="0.25">
      <c r="A35" s="46">
        <f t="shared" si="3"/>
        <v>11</v>
      </c>
      <c r="B35" s="25" t="s">
        <v>245</v>
      </c>
      <c r="C35" s="56">
        <v>10</v>
      </c>
      <c r="D35" s="62">
        <v>10</v>
      </c>
      <c r="E35" s="63">
        <v>2</v>
      </c>
      <c r="F35" s="63"/>
      <c r="G35" s="63">
        <v>2</v>
      </c>
      <c r="H35" s="63">
        <v>2</v>
      </c>
      <c r="I35" s="63"/>
      <c r="J35" s="63"/>
      <c r="K35" s="62"/>
      <c r="L35" s="62"/>
      <c r="M35" s="62"/>
      <c r="N35" s="62"/>
      <c r="O35" s="63"/>
      <c r="P35" s="63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7">
        <v>10</v>
      </c>
      <c r="AB35" s="67">
        <v>12</v>
      </c>
      <c r="AC35" s="62">
        <v>2</v>
      </c>
      <c r="AD35" s="62"/>
      <c r="AE35" s="62">
        <v>1</v>
      </c>
      <c r="AF35" s="62">
        <v>1</v>
      </c>
    </row>
    <row r="36" spans="1:32" ht="34.5" customHeight="1" x14ac:dyDescent="0.25">
      <c r="A36" s="46">
        <f t="shared" si="3"/>
        <v>12</v>
      </c>
      <c r="B36" s="47" t="s">
        <v>203</v>
      </c>
      <c r="C36" s="56">
        <v>10</v>
      </c>
      <c r="D36" s="62">
        <v>10</v>
      </c>
      <c r="E36" s="63"/>
      <c r="F36" s="63">
        <v>6</v>
      </c>
      <c r="G36" s="63">
        <v>4</v>
      </c>
      <c r="H36" s="63">
        <v>4</v>
      </c>
      <c r="I36" s="63">
        <v>5</v>
      </c>
      <c r="J36" s="63">
        <v>5</v>
      </c>
      <c r="K36" s="62"/>
      <c r="L36" s="62"/>
      <c r="M36" s="62">
        <v>5</v>
      </c>
      <c r="N36" s="62">
        <v>5</v>
      </c>
      <c r="O36" s="63">
        <v>1</v>
      </c>
      <c r="P36" s="63">
        <v>1</v>
      </c>
      <c r="Q36" s="62"/>
      <c r="R36" s="62"/>
      <c r="S36" s="62">
        <v>1</v>
      </c>
      <c r="T36" s="62">
        <v>1</v>
      </c>
      <c r="U36" s="62"/>
      <c r="V36" s="62"/>
      <c r="W36" s="62"/>
      <c r="X36" s="62"/>
      <c r="Y36" s="62"/>
      <c r="Z36" s="62"/>
      <c r="AA36" s="62">
        <v>9</v>
      </c>
      <c r="AB36" s="62">
        <v>9</v>
      </c>
      <c r="AC36" s="62"/>
      <c r="AD36" s="62">
        <v>6</v>
      </c>
      <c r="AE36" s="62">
        <v>3</v>
      </c>
      <c r="AF36" s="62">
        <v>3</v>
      </c>
    </row>
    <row r="37" spans="1:32" ht="34.5" customHeight="1" x14ac:dyDescent="0.25">
      <c r="A37" s="46">
        <f t="shared" si="3"/>
        <v>13</v>
      </c>
      <c r="B37" s="47" t="s">
        <v>204</v>
      </c>
      <c r="C37" s="56">
        <v>12</v>
      </c>
      <c r="D37" s="62">
        <v>12</v>
      </c>
      <c r="E37" s="63">
        <v>4</v>
      </c>
      <c r="F37" s="63"/>
      <c r="G37" s="63">
        <v>4</v>
      </c>
      <c r="H37" s="63">
        <v>5</v>
      </c>
      <c r="I37" s="63">
        <v>4</v>
      </c>
      <c r="J37" s="63">
        <v>4</v>
      </c>
      <c r="K37" s="62">
        <v>1</v>
      </c>
      <c r="L37" s="62"/>
      <c r="M37" s="62"/>
      <c r="N37" s="62"/>
      <c r="O37" s="63"/>
      <c r="P37" s="63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>
        <v>12</v>
      </c>
      <c r="AB37" s="62">
        <v>12</v>
      </c>
      <c r="AC37" s="62">
        <v>1</v>
      </c>
      <c r="AD37" s="62"/>
      <c r="AE37" s="62">
        <v>4</v>
      </c>
      <c r="AF37" s="62">
        <v>5</v>
      </c>
    </row>
    <row r="38" spans="1:32" ht="34.5" customHeight="1" x14ac:dyDescent="0.25">
      <c r="A38" s="46">
        <f t="shared" si="3"/>
        <v>14</v>
      </c>
      <c r="B38" s="25" t="s">
        <v>205</v>
      </c>
      <c r="C38" s="56">
        <v>13</v>
      </c>
      <c r="D38" s="62">
        <v>12</v>
      </c>
      <c r="E38" s="63">
        <v>2</v>
      </c>
      <c r="F38" s="63"/>
      <c r="G38" s="63">
        <v>3</v>
      </c>
      <c r="H38" s="63">
        <v>3</v>
      </c>
      <c r="I38" s="63">
        <v>4</v>
      </c>
      <c r="J38" s="63">
        <v>4</v>
      </c>
      <c r="K38" s="62"/>
      <c r="L38" s="62"/>
      <c r="M38" s="62">
        <v>4</v>
      </c>
      <c r="N38" s="62">
        <v>4</v>
      </c>
      <c r="O38" s="63"/>
      <c r="P38" s="63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>
        <v>12</v>
      </c>
      <c r="AB38" s="62">
        <v>12</v>
      </c>
      <c r="AC38" s="62">
        <v>2</v>
      </c>
      <c r="AD38" s="62"/>
      <c r="AE38" s="62"/>
      <c r="AF38" s="100"/>
    </row>
    <row r="39" spans="1:32" ht="34.5" customHeight="1" x14ac:dyDescent="0.25">
      <c r="A39" s="46">
        <f t="shared" si="3"/>
        <v>15</v>
      </c>
      <c r="B39" s="47" t="s">
        <v>206</v>
      </c>
      <c r="C39" s="56">
        <v>2</v>
      </c>
      <c r="D39" s="62">
        <v>2</v>
      </c>
      <c r="E39" s="63"/>
      <c r="F39" s="63"/>
      <c r="G39" s="63">
        <v>2</v>
      </c>
      <c r="H39" s="63">
        <v>2</v>
      </c>
      <c r="I39" s="63">
        <v>1</v>
      </c>
      <c r="J39" s="63">
        <v>1</v>
      </c>
      <c r="K39" s="62"/>
      <c r="L39" s="62"/>
      <c r="M39" s="62">
        <v>1</v>
      </c>
      <c r="N39" s="62">
        <v>1</v>
      </c>
      <c r="O39" s="63">
        <v>1</v>
      </c>
      <c r="P39" s="63">
        <v>1</v>
      </c>
      <c r="Q39" s="62"/>
      <c r="R39" s="62"/>
      <c r="S39" s="62">
        <v>1</v>
      </c>
      <c r="T39" s="62">
        <v>1</v>
      </c>
      <c r="U39" s="62"/>
      <c r="V39" s="62"/>
      <c r="W39" s="62"/>
      <c r="X39" s="62"/>
      <c r="Y39" s="62"/>
      <c r="Z39" s="62"/>
      <c r="AA39" s="62">
        <v>2</v>
      </c>
      <c r="AB39" s="62">
        <v>2</v>
      </c>
      <c r="AC39" s="62"/>
      <c r="AD39" s="62"/>
      <c r="AE39" s="62">
        <v>2</v>
      </c>
      <c r="AF39" s="62">
        <v>2</v>
      </c>
    </row>
    <row r="40" spans="1:32" ht="34.5" customHeight="1" x14ac:dyDescent="0.25">
      <c r="A40" s="46">
        <f t="shared" si="3"/>
        <v>16</v>
      </c>
      <c r="B40" s="25" t="s">
        <v>207</v>
      </c>
      <c r="C40" s="56">
        <v>1</v>
      </c>
      <c r="D40" s="62">
        <v>1</v>
      </c>
      <c r="E40" s="63"/>
      <c r="F40" s="63"/>
      <c r="G40" s="63">
        <v>1</v>
      </c>
      <c r="H40" s="63">
        <v>1</v>
      </c>
      <c r="I40" s="63">
        <v>1</v>
      </c>
      <c r="J40" s="63">
        <v>1</v>
      </c>
      <c r="K40" s="62"/>
      <c r="L40" s="62"/>
      <c r="M40" s="62">
        <v>1</v>
      </c>
      <c r="N40" s="62">
        <v>1</v>
      </c>
      <c r="O40" s="63"/>
      <c r="P40" s="63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>
        <v>1</v>
      </c>
      <c r="AB40" s="62">
        <v>1</v>
      </c>
      <c r="AC40" s="62">
        <v>1</v>
      </c>
      <c r="AD40" s="62">
        <v>0</v>
      </c>
      <c r="AE40" s="62"/>
      <c r="AF40" s="62"/>
    </row>
    <row r="41" spans="1:32" ht="34.5" customHeight="1" x14ac:dyDescent="0.25">
      <c r="A41" s="46">
        <f t="shared" si="3"/>
        <v>17</v>
      </c>
      <c r="B41" s="47" t="s">
        <v>208</v>
      </c>
      <c r="C41" s="56">
        <v>2</v>
      </c>
      <c r="D41" s="62">
        <v>2</v>
      </c>
      <c r="E41" s="63"/>
      <c r="F41" s="63"/>
      <c r="G41" s="63">
        <v>2</v>
      </c>
      <c r="H41" s="63">
        <v>2</v>
      </c>
      <c r="I41" s="63"/>
      <c r="J41" s="63"/>
      <c r="K41" s="62"/>
      <c r="L41" s="62"/>
      <c r="M41" s="62"/>
      <c r="N41" s="62"/>
      <c r="O41" s="63"/>
      <c r="P41" s="63"/>
      <c r="Q41" s="62"/>
      <c r="R41" s="62"/>
      <c r="S41" s="62"/>
      <c r="T41" s="62"/>
      <c r="U41" s="62">
        <v>2</v>
      </c>
      <c r="V41" s="62">
        <v>2</v>
      </c>
      <c r="W41" s="62"/>
      <c r="X41" s="62"/>
      <c r="Y41" s="62">
        <v>2</v>
      </c>
      <c r="Z41" s="62">
        <v>2</v>
      </c>
      <c r="AA41" s="62">
        <v>1</v>
      </c>
      <c r="AB41" s="62">
        <v>1</v>
      </c>
      <c r="AC41" s="62"/>
      <c r="AD41" s="62"/>
      <c r="AE41" s="62">
        <v>1</v>
      </c>
      <c r="AF41" s="62">
        <v>1</v>
      </c>
    </row>
    <row r="42" spans="1:32" ht="34.5" customHeight="1" x14ac:dyDescent="0.25">
      <c r="A42" s="46">
        <f t="shared" si="3"/>
        <v>18</v>
      </c>
      <c r="B42" s="47" t="s">
        <v>209</v>
      </c>
      <c r="C42" s="56">
        <v>1</v>
      </c>
      <c r="D42" s="62">
        <v>1</v>
      </c>
      <c r="E42" s="63"/>
      <c r="F42" s="63"/>
      <c r="G42" s="63">
        <v>1</v>
      </c>
      <c r="H42" s="63">
        <v>1</v>
      </c>
      <c r="I42" s="63">
        <v>1</v>
      </c>
      <c r="J42" s="63">
        <v>1</v>
      </c>
      <c r="K42" s="62"/>
      <c r="L42" s="62"/>
      <c r="M42" s="62">
        <v>1</v>
      </c>
      <c r="N42" s="62">
        <v>1</v>
      </c>
      <c r="O42" s="63"/>
      <c r="P42" s="63"/>
      <c r="Q42" s="62"/>
      <c r="R42" s="62"/>
      <c r="S42" s="62"/>
      <c r="T42" s="62"/>
      <c r="U42" s="62">
        <v>1</v>
      </c>
      <c r="V42" s="62">
        <v>1</v>
      </c>
      <c r="W42" s="62"/>
      <c r="X42" s="62"/>
      <c r="Y42" s="62">
        <v>1</v>
      </c>
      <c r="Z42" s="62">
        <v>1</v>
      </c>
      <c r="AA42" s="62">
        <v>1</v>
      </c>
      <c r="AB42" s="62">
        <v>1</v>
      </c>
      <c r="AC42" s="62"/>
      <c r="AD42" s="62">
        <v>1</v>
      </c>
      <c r="AE42" s="62"/>
      <c r="AF42" s="62">
        <v>1</v>
      </c>
    </row>
    <row r="43" spans="1:32" ht="34.5" customHeight="1" x14ac:dyDescent="0.25">
      <c r="A43" s="46">
        <f t="shared" si="3"/>
        <v>19</v>
      </c>
      <c r="B43" s="47" t="s">
        <v>211</v>
      </c>
      <c r="C43" s="56">
        <v>1</v>
      </c>
      <c r="D43" s="62">
        <v>1</v>
      </c>
      <c r="E43" s="63"/>
      <c r="F43" s="63"/>
      <c r="G43" s="63"/>
      <c r="H43" s="63">
        <v>1</v>
      </c>
      <c r="I43" s="63">
        <v>1</v>
      </c>
      <c r="J43" s="63">
        <v>1</v>
      </c>
      <c r="K43" s="62"/>
      <c r="L43" s="62"/>
      <c r="M43" s="62"/>
      <c r="N43" s="62"/>
      <c r="O43" s="63"/>
      <c r="P43" s="63"/>
      <c r="Q43" s="62"/>
      <c r="R43" s="62"/>
      <c r="S43" s="62"/>
      <c r="T43" s="62"/>
      <c r="U43" s="62"/>
      <c r="V43" s="62">
        <v>1</v>
      </c>
      <c r="W43" s="62"/>
      <c r="X43" s="62"/>
      <c r="Y43" s="62">
        <v>1</v>
      </c>
      <c r="Z43" s="62">
        <v>1</v>
      </c>
      <c r="AA43" s="62">
        <v>1</v>
      </c>
      <c r="AB43" s="62">
        <v>1</v>
      </c>
      <c r="AC43" s="62"/>
      <c r="AD43" s="62"/>
      <c r="AE43" s="100"/>
      <c r="AF43" s="100"/>
    </row>
    <row r="44" spans="1:32" ht="34.5" customHeight="1" x14ac:dyDescent="0.25">
      <c r="A44" s="46">
        <f t="shared" si="3"/>
        <v>20</v>
      </c>
      <c r="B44" s="25" t="s">
        <v>212</v>
      </c>
      <c r="C44" s="56">
        <v>1</v>
      </c>
      <c r="D44" s="62">
        <v>1</v>
      </c>
      <c r="E44" s="63"/>
      <c r="F44" s="63"/>
      <c r="G44" s="63"/>
      <c r="H44" s="63"/>
      <c r="I44" s="63">
        <v>1</v>
      </c>
      <c r="J44" s="63">
        <v>1</v>
      </c>
      <c r="K44" s="62"/>
      <c r="L44" s="62"/>
      <c r="M44" s="62"/>
      <c r="N44" s="62"/>
      <c r="O44" s="63">
        <v>1</v>
      </c>
      <c r="P44" s="63">
        <v>1</v>
      </c>
      <c r="Q44" s="62"/>
      <c r="R44" s="62"/>
      <c r="S44" s="62"/>
      <c r="T44" s="62"/>
      <c r="U44" s="62">
        <v>1</v>
      </c>
      <c r="V44" s="62">
        <v>1</v>
      </c>
      <c r="W44" s="62"/>
      <c r="X44" s="62"/>
      <c r="Y44" s="62"/>
      <c r="Z44" s="62"/>
      <c r="AA44" s="62">
        <v>1</v>
      </c>
      <c r="AB44" s="62">
        <v>1</v>
      </c>
      <c r="AC44" s="62"/>
      <c r="AD44" s="100"/>
      <c r="AE44" s="100"/>
      <c r="AF44" s="100"/>
    </row>
    <row r="45" spans="1:32" ht="34.5" customHeight="1" x14ac:dyDescent="0.25">
      <c r="A45" s="46">
        <f t="shared" si="3"/>
        <v>21</v>
      </c>
      <c r="B45" s="25" t="s">
        <v>213</v>
      </c>
      <c r="C45" s="56">
        <v>1</v>
      </c>
      <c r="D45" s="62">
        <v>1</v>
      </c>
      <c r="E45" s="63"/>
      <c r="F45" s="63"/>
      <c r="G45" s="63"/>
      <c r="H45" s="63"/>
      <c r="I45" s="63"/>
      <c r="J45" s="63"/>
      <c r="K45" s="62"/>
      <c r="L45" s="62"/>
      <c r="M45" s="62"/>
      <c r="N45" s="62"/>
      <c r="O45" s="63"/>
      <c r="P45" s="63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>
        <v>1</v>
      </c>
      <c r="AB45" s="62">
        <v>1</v>
      </c>
      <c r="AC45" s="62"/>
      <c r="AD45" s="62"/>
      <c r="AE45" s="62">
        <v>1</v>
      </c>
      <c r="AF45" s="62">
        <v>1</v>
      </c>
    </row>
    <row r="46" spans="1:32" ht="34.5" customHeight="1" x14ac:dyDescent="0.25">
      <c r="A46" s="46">
        <f t="shared" si="3"/>
        <v>22</v>
      </c>
      <c r="B46" s="25" t="s">
        <v>214</v>
      </c>
      <c r="C46" s="69">
        <v>1</v>
      </c>
      <c r="D46" s="100">
        <v>1</v>
      </c>
      <c r="E46" s="100"/>
      <c r="F46" s="100"/>
      <c r="G46" s="100">
        <v>1</v>
      </c>
      <c r="H46" s="100">
        <v>1</v>
      </c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</row>
    <row r="47" spans="1:32" ht="34.5" customHeight="1" x14ac:dyDescent="0.25">
      <c r="A47" s="46">
        <f t="shared" si="3"/>
        <v>23</v>
      </c>
      <c r="B47" s="25" t="s">
        <v>215</v>
      </c>
      <c r="C47" s="69">
        <v>1</v>
      </c>
      <c r="D47" s="100">
        <v>1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</row>
    <row r="48" spans="1:32" ht="34.5" customHeight="1" x14ac:dyDescent="0.25">
      <c r="A48" s="46">
        <f t="shared" si="3"/>
        <v>24</v>
      </c>
      <c r="B48" s="47" t="s">
        <v>216</v>
      </c>
      <c r="C48" s="56">
        <v>7</v>
      </c>
      <c r="D48" s="62">
        <v>7</v>
      </c>
      <c r="E48" s="63">
        <v>3</v>
      </c>
      <c r="F48" s="63"/>
      <c r="G48" s="63">
        <v>1</v>
      </c>
      <c r="H48" s="63">
        <v>1</v>
      </c>
      <c r="I48" s="63">
        <v>1</v>
      </c>
      <c r="J48" s="63">
        <v>1</v>
      </c>
      <c r="K48" s="62"/>
      <c r="L48" s="62"/>
      <c r="M48" s="62"/>
      <c r="N48" s="62"/>
      <c r="O48" s="63"/>
      <c r="P48" s="63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100"/>
      <c r="AD48" s="100"/>
      <c r="AE48" s="100"/>
      <c r="AF48" s="100"/>
    </row>
    <row r="49" spans="1:32" ht="34.5" customHeight="1" x14ac:dyDescent="0.25">
      <c r="A49" s="46">
        <f t="shared" si="3"/>
        <v>25</v>
      </c>
      <c r="B49" s="47" t="s">
        <v>217</v>
      </c>
      <c r="C49" s="56">
        <v>9</v>
      </c>
      <c r="D49" s="62">
        <v>9</v>
      </c>
      <c r="E49" s="63">
        <v>5</v>
      </c>
      <c r="F49" s="63"/>
      <c r="G49" s="63">
        <v>3</v>
      </c>
      <c r="H49" s="63"/>
      <c r="I49" s="63">
        <v>1</v>
      </c>
      <c r="J49" s="63">
        <v>1</v>
      </c>
      <c r="K49" s="62"/>
      <c r="L49" s="62"/>
      <c r="M49" s="62">
        <v>1</v>
      </c>
      <c r="N49" s="62">
        <v>1</v>
      </c>
      <c r="O49" s="63"/>
      <c r="P49" s="63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>
        <v>9</v>
      </c>
      <c r="AB49" s="62">
        <v>9</v>
      </c>
      <c r="AC49" s="62">
        <v>5</v>
      </c>
      <c r="AD49" s="62"/>
      <c r="AE49" s="62">
        <v>2</v>
      </c>
      <c r="AF49" s="62"/>
    </row>
    <row r="50" spans="1:32" ht="34.5" customHeight="1" x14ac:dyDescent="0.25">
      <c r="A50" s="46">
        <f t="shared" si="3"/>
        <v>26</v>
      </c>
      <c r="B50" s="47" t="s">
        <v>218</v>
      </c>
      <c r="C50" s="56">
        <v>4</v>
      </c>
      <c r="D50" s="62">
        <v>4</v>
      </c>
      <c r="E50" s="63"/>
      <c r="F50" s="63"/>
      <c r="G50" s="63"/>
      <c r="H50" s="63"/>
      <c r="I50" s="63">
        <v>1</v>
      </c>
      <c r="J50" s="63">
        <v>1</v>
      </c>
      <c r="K50" s="62"/>
      <c r="L50" s="62"/>
      <c r="M50" s="62"/>
      <c r="N50" s="62"/>
      <c r="O50" s="63"/>
      <c r="P50" s="63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>
        <v>4</v>
      </c>
      <c r="AB50" s="62">
        <v>4</v>
      </c>
      <c r="AC50" s="62">
        <v>4</v>
      </c>
      <c r="AD50" s="62">
        <v>0</v>
      </c>
      <c r="AE50" s="62"/>
      <c r="AF50" s="62"/>
    </row>
    <row r="51" spans="1:32" ht="34.5" customHeight="1" x14ac:dyDescent="0.25">
      <c r="A51" s="46">
        <f t="shared" si="3"/>
        <v>27</v>
      </c>
      <c r="B51" s="47" t="s">
        <v>219</v>
      </c>
      <c r="C51" s="56">
        <v>6</v>
      </c>
      <c r="D51" s="62">
        <v>6</v>
      </c>
      <c r="E51" s="63"/>
      <c r="F51" s="63"/>
      <c r="G51" s="63">
        <v>4</v>
      </c>
      <c r="H51" s="63">
        <v>6</v>
      </c>
      <c r="I51" s="63">
        <v>3</v>
      </c>
      <c r="J51" s="63">
        <v>2</v>
      </c>
      <c r="K51" s="62"/>
      <c r="L51" s="62"/>
      <c r="M51" s="62">
        <v>2</v>
      </c>
      <c r="N51" s="62">
        <v>2</v>
      </c>
      <c r="O51" s="63"/>
      <c r="P51" s="63"/>
      <c r="Q51" s="62"/>
      <c r="R51" s="62"/>
      <c r="S51" s="62"/>
      <c r="T51" s="62"/>
      <c r="U51" s="62">
        <v>2</v>
      </c>
      <c r="V51" s="62">
        <v>2</v>
      </c>
      <c r="W51" s="62"/>
      <c r="X51" s="62"/>
      <c r="Y51" s="62">
        <v>1</v>
      </c>
      <c r="Z51" s="62">
        <v>2</v>
      </c>
      <c r="AA51" s="62">
        <v>6</v>
      </c>
      <c r="AB51" s="62">
        <v>6</v>
      </c>
      <c r="AC51" s="62"/>
      <c r="AD51" s="62"/>
      <c r="AE51" s="62">
        <v>5</v>
      </c>
      <c r="AF51" s="62">
        <v>6</v>
      </c>
    </row>
    <row r="52" spans="1:32" ht="34.5" customHeight="1" x14ac:dyDescent="0.25">
      <c r="A52" s="46">
        <f t="shared" si="3"/>
        <v>28</v>
      </c>
      <c r="B52" s="47" t="s">
        <v>220</v>
      </c>
      <c r="C52" s="56">
        <v>2</v>
      </c>
      <c r="D52" s="62">
        <v>2</v>
      </c>
      <c r="E52" s="63">
        <v>1</v>
      </c>
      <c r="F52" s="63"/>
      <c r="G52" s="63">
        <v>1</v>
      </c>
      <c r="H52" s="63">
        <v>1</v>
      </c>
      <c r="I52" s="63">
        <v>1</v>
      </c>
      <c r="J52" s="63">
        <v>1</v>
      </c>
      <c r="K52" s="62"/>
      <c r="L52" s="62"/>
      <c r="M52" s="62"/>
      <c r="N52" s="62"/>
      <c r="O52" s="63"/>
      <c r="P52" s="63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>
        <v>1</v>
      </c>
      <c r="AB52" s="62">
        <v>2</v>
      </c>
      <c r="AC52" s="62"/>
      <c r="AD52" s="62">
        <v>1</v>
      </c>
      <c r="AE52" s="62">
        <v>1</v>
      </c>
      <c r="AF52" s="62">
        <v>1</v>
      </c>
    </row>
    <row r="53" spans="1:32" ht="34.5" customHeight="1" x14ac:dyDescent="0.25">
      <c r="A53" s="46">
        <f t="shared" si="3"/>
        <v>29</v>
      </c>
      <c r="B53" s="25" t="s">
        <v>221</v>
      </c>
      <c r="C53" s="56">
        <v>8</v>
      </c>
      <c r="D53" s="62">
        <v>8</v>
      </c>
      <c r="E53" s="63"/>
      <c r="F53" s="63"/>
      <c r="G53" s="63">
        <v>4</v>
      </c>
      <c r="H53" s="63">
        <v>4</v>
      </c>
      <c r="I53" s="63"/>
      <c r="J53" s="63"/>
      <c r="K53" s="62"/>
      <c r="L53" s="62"/>
      <c r="M53" s="62"/>
      <c r="N53" s="62"/>
      <c r="O53" s="63"/>
      <c r="P53" s="63"/>
      <c r="Q53" s="62"/>
      <c r="R53" s="62"/>
      <c r="S53" s="62"/>
      <c r="T53" s="62"/>
      <c r="U53" s="62">
        <v>1</v>
      </c>
      <c r="V53" s="62">
        <v>1</v>
      </c>
      <c r="W53" s="62"/>
      <c r="X53" s="62"/>
      <c r="Y53" s="62"/>
      <c r="Z53" s="62"/>
      <c r="AA53" s="62">
        <v>7</v>
      </c>
      <c r="AB53" s="62">
        <v>7</v>
      </c>
      <c r="AC53" s="62"/>
      <c r="AD53" s="62"/>
      <c r="AE53" s="62">
        <v>6</v>
      </c>
      <c r="AF53" s="62">
        <v>6</v>
      </c>
    </row>
    <row r="54" spans="1:32" ht="34.5" customHeight="1" x14ac:dyDescent="0.25">
      <c r="A54" s="46">
        <f t="shared" si="3"/>
        <v>30</v>
      </c>
      <c r="B54" s="47" t="s">
        <v>222</v>
      </c>
      <c r="C54" s="56">
        <v>4</v>
      </c>
      <c r="D54" s="62">
        <v>4</v>
      </c>
      <c r="E54" s="63"/>
      <c r="F54" s="63"/>
      <c r="G54" s="63">
        <v>4</v>
      </c>
      <c r="H54" s="63">
        <v>4</v>
      </c>
      <c r="I54" s="63">
        <v>4</v>
      </c>
      <c r="J54" s="63">
        <v>4</v>
      </c>
      <c r="K54" s="62"/>
      <c r="L54" s="62"/>
      <c r="M54" s="62">
        <v>4</v>
      </c>
      <c r="N54" s="62">
        <v>4</v>
      </c>
      <c r="O54" s="63"/>
      <c r="P54" s="63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>
        <v>4</v>
      </c>
      <c r="AB54" s="62">
        <v>4</v>
      </c>
      <c r="AC54" s="62"/>
      <c r="AD54" s="62"/>
      <c r="AE54" s="62">
        <v>4</v>
      </c>
      <c r="AF54" s="62">
        <v>4</v>
      </c>
    </row>
    <row r="55" spans="1:32" ht="60" customHeight="1" x14ac:dyDescent="0.25">
      <c r="A55" s="46">
        <f t="shared" si="3"/>
        <v>31</v>
      </c>
      <c r="B55" s="25" t="s">
        <v>223</v>
      </c>
      <c r="C55" s="56">
        <v>1</v>
      </c>
      <c r="D55" s="62">
        <v>1</v>
      </c>
      <c r="E55" s="63"/>
      <c r="F55" s="63"/>
      <c r="G55" s="63"/>
      <c r="H55" s="63"/>
      <c r="I55" s="63">
        <v>1</v>
      </c>
      <c r="J55" s="63">
        <v>1</v>
      </c>
      <c r="K55" s="62"/>
      <c r="L55" s="62"/>
      <c r="M55" s="62"/>
      <c r="N55" s="62"/>
      <c r="O55" s="63"/>
      <c r="P55" s="63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>
        <v>1</v>
      </c>
      <c r="AB55" s="62">
        <v>1</v>
      </c>
      <c r="AC55" s="62"/>
      <c r="AD55" s="62"/>
      <c r="AE55" s="100"/>
      <c r="AF55" s="100"/>
    </row>
    <row r="56" spans="1:32" ht="39" customHeight="1" x14ac:dyDescent="0.25">
      <c r="A56" s="46">
        <f t="shared" si="3"/>
        <v>32</v>
      </c>
      <c r="B56" s="25" t="s">
        <v>224</v>
      </c>
      <c r="C56" s="56">
        <v>2</v>
      </c>
      <c r="D56" s="62">
        <v>2</v>
      </c>
      <c r="E56" s="63"/>
      <c r="F56" s="63"/>
      <c r="G56" s="63"/>
      <c r="H56" s="63"/>
      <c r="I56" s="63">
        <v>3</v>
      </c>
      <c r="J56" s="63">
        <v>3</v>
      </c>
      <c r="K56" s="62"/>
      <c r="L56" s="62"/>
      <c r="M56" s="62"/>
      <c r="N56" s="62"/>
      <c r="O56" s="63"/>
      <c r="P56" s="63"/>
      <c r="Q56" s="62"/>
      <c r="R56" s="62"/>
      <c r="S56" s="62"/>
      <c r="T56" s="62"/>
      <c r="U56" s="62">
        <v>1</v>
      </c>
      <c r="V56" s="62">
        <v>1</v>
      </c>
      <c r="W56" s="62"/>
      <c r="X56" s="62"/>
      <c r="Y56" s="62"/>
      <c r="Z56" s="62"/>
      <c r="AA56" s="62">
        <v>3</v>
      </c>
      <c r="AB56" s="62">
        <v>3</v>
      </c>
      <c r="AC56" s="62"/>
      <c r="AD56" s="62"/>
      <c r="AE56" s="100"/>
      <c r="AF56" s="100"/>
    </row>
    <row r="57" spans="1:32" ht="39" customHeight="1" x14ac:dyDescent="0.25">
      <c r="A57" s="46">
        <f t="shared" si="3"/>
        <v>33</v>
      </c>
      <c r="B57" s="25" t="s">
        <v>225</v>
      </c>
      <c r="C57" s="56">
        <v>1</v>
      </c>
      <c r="D57" s="62">
        <v>1</v>
      </c>
      <c r="E57" s="63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</row>
    <row r="58" spans="1:32" ht="78.75" customHeight="1" x14ac:dyDescent="0.25">
      <c r="A58" s="46">
        <f t="shared" si="3"/>
        <v>34</v>
      </c>
      <c r="B58" s="25" t="s">
        <v>226</v>
      </c>
      <c r="C58" s="56">
        <v>1</v>
      </c>
      <c r="D58" s="62">
        <v>1</v>
      </c>
      <c r="E58" s="63"/>
      <c r="F58" s="63"/>
      <c r="G58" s="63"/>
      <c r="H58" s="63"/>
      <c r="I58" s="63">
        <v>1</v>
      </c>
      <c r="J58" s="63">
        <v>1</v>
      </c>
      <c r="K58" s="62"/>
      <c r="L58" s="62"/>
      <c r="M58" s="62"/>
      <c r="N58" s="62"/>
      <c r="O58" s="63"/>
      <c r="P58" s="63"/>
      <c r="Q58" s="62"/>
      <c r="R58" s="62"/>
      <c r="S58" s="62"/>
      <c r="T58" s="62"/>
      <c r="U58" s="62">
        <v>1</v>
      </c>
      <c r="V58" s="62">
        <v>1</v>
      </c>
      <c r="W58" s="62"/>
      <c r="X58" s="62"/>
      <c r="Y58" s="62"/>
      <c r="Z58" s="62"/>
      <c r="AA58" s="62">
        <v>1</v>
      </c>
      <c r="AB58" s="62">
        <v>1</v>
      </c>
      <c r="AC58" s="62"/>
      <c r="AD58" s="62"/>
      <c r="AE58" s="62"/>
      <c r="AF58" s="62"/>
    </row>
    <row r="59" spans="1:32" ht="23.25" customHeight="1" x14ac:dyDescent="0.25">
      <c r="A59" s="65"/>
      <c r="B59" s="55" t="s">
        <v>255</v>
      </c>
      <c r="C59" s="82">
        <f t="shared" ref="C59:AF59" si="4">SUM(C25:C58)</f>
        <v>272</v>
      </c>
      <c r="D59" s="82">
        <f t="shared" si="4"/>
        <v>262</v>
      </c>
      <c r="E59" s="82">
        <f t="shared" si="4"/>
        <v>58</v>
      </c>
      <c r="F59" s="82">
        <f t="shared" si="4"/>
        <v>12</v>
      </c>
      <c r="G59" s="82">
        <f t="shared" si="4"/>
        <v>76</v>
      </c>
      <c r="H59" s="82">
        <f t="shared" si="4"/>
        <v>96</v>
      </c>
      <c r="I59" s="82">
        <f t="shared" si="4"/>
        <v>83</v>
      </c>
      <c r="J59" s="82">
        <f t="shared" si="4"/>
        <v>78</v>
      </c>
      <c r="K59" s="82">
        <f t="shared" si="4"/>
        <v>1</v>
      </c>
      <c r="L59" s="82">
        <f t="shared" si="4"/>
        <v>2</v>
      </c>
      <c r="M59" s="82">
        <f t="shared" si="4"/>
        <v>35</v>
      </c>
      <c r="N59" s="82">
        <f t="shared" si="4"/>
        <v>37</v>
      </c>
      <c r="O59" s="82">
        <f t="shared" si="4"/>
        <v>7</v>
      </c>
      <c r="P59" s="82">
        <f t="shared" si="4"/>
        <v>8</v>
      </c>
      <c r="Q59" s="82">
        <f t="shared" si="4"/>
        <v>0</v>
      </c>
      <c r="R59" s="82">
        <f t="shared" si="4"/>
        <v>2</v>
      </c>
      <c r="S59" s="82">
        <f t="shared" si="4"/>
        <v>3</v>
      </c>
      <c r="T59" s="82">
        <f t="shared" si="4"/>
        <v>3</v>
      </c>
      <c r="U59" s="82">
        <f t="shared" si="4"/>
        <v>31</v>
      </c>
      <c r="V59" s="82">
        <f t="shared" si="4"/>
        <v>35</v>
      </c>
      <c r="W59" s="82">
        <f t="shared" si="4"/>
        <v>0</v>
      </c>
      <c r="X59" s="82">
        <f t="shared" si="4"/>
        <v>6</v>
      </c>
      <c r="Y59" s="82">
        <f t="shared" si="4"/>
        <v>8</v>
      </c>
      <c r="Z59" s="82">
        <f t="shared" si="4"/>
        <v>14</v>
      </c>
      <c r="AA59" s="82">
        <f t="shared" si="4"/>
        <v>165</v>
      </c>
      <c r="AB59" s="82">
        <f t="shared" si="4"/>
        <v>176</v>
      </c>
      <c r="AC59" s="82">
        <f t="shared" si="4"/>
        <v>27</v>
      </c>
      <c r="AD59" s="82">
        <f t="shared" si="4"/>
        <v>19</v>
      </c>
      <c r="AE59" s="82">
        <f t="shared" si="4"/>
        <v>52</v>
      </c>
      <c r="AF59" s="82">
        <f t="shared" si="4"/>
        <v>63</v>
      </c>
    </row>
    <row r="60" spans="1:32" ht="23.25" customHeight="1" x14ac:dyDescent="0.25">
      <c r="A60" s="94"/>
      <c r="B60" s="93" t="s">
        <v>257</v>
      </c>
      <c r="C60" s="98">
        <f t="shared" ref="C60:AF60" si="5">C59+C24</f>
        <v>729</v>
      </c>
      <c r="D60" s="98">
        <f t="shared" si="5"/>
        <v>717</v>
      </c>
      <c r="E60" s="98">
        <f t="shared" si="5"/>
        <v>95</v>
      </c>
      <c r="F60" s="98">
        <f t="shared" si="5"/>
        <v>27</v>
      </c>
      <c r="G60" s="98">
        <f t="shared" si="5"/>
        <v>343</v>
      </c>
      <c r="H60" s="98">
        <f t="shared" si="5"/>
        <v>379</v>
      </c>
      <c r="I60" s="98">
        <f t="shared" si="5"/>
        <v>319</v>
      </c>
      <c r="J60" s="98">
        <f t="shared" si="5"/>
        <v>319</v>
      </c>
      <c r="K60" s="98">
        <f t="shared" si="5"/>
        <v>12</v>
      </c>
      <c r="L60" s="98">
        <f t="shared" si="5"/>
        <v>17</v>
      </c>
      <c r="M60" s="98">
        <f t="shared" si="5"/>
        <v>124</v>
      </c>
      <c r="N60" s="98">
        <f t="shared" si="5"/>
        <v>152</v>
      </c>
      <c r="O60" s="98">
        <f t="shared" si="5"/>
        <v>55</v>
      </c>
      <c r="P60" s="98">
        <f t="shared" si="5"/>
        <v>51</v>
      </c>
      <c r="Q60" s="98">
        <f t="shared" si="5"/>
        <v>4</v>
      </c>
      <c r="R60" s="98">
        <f t="shared" si="5"/>
        <v>2</v>
      </c>
      <c r="S60" s="98">
        <f t="shared" si="5"/>
        <v>21</v>
      </c>
      <c r="T60" s="98">
        <f t="shared" si="5"/>
        <v>22</v>
      </c>
      <c r="U60" s="98">
        <f t="shared" si="5"/>
        <v>164</v>
      </c>
      <c r="V60" s="98">
        <f t="shared" si="5"/>
        <v>169</v>
      </c>
      <c r="W60" s="98">
        <f t="shared" si="5"/>
        <v>13</v>
      </c>
      <c r="X60" s="98">
        <f t="shared" si="5"/>
        <v>12</v>
      </c>
      <c r="Y60" s="98">
        <f t="shared" si="5"/>
        <v>46</v>
      </c>
      <c r="Z60" s="98">
        <f t="shared" si="5"/>
        <v>64</v>
      </c>
      <c r="AA60" s="98">
        <f t="shared" si="5"/>
        <v>413</v>
      </c>
      <c r="AB60" s="98">
        <f t="shared" si="5"/>
        <v>433</v>
      </c>
      <c r="AC60" s="98">
        <f t="shared" si="5"/>
        <v>40</v>
      </c>
      <c r="AD60" s="98">
        <f t="shared" si="5"/>
        <v>33</v>
      </c>
      <c r="AE60" s="98">
        <f t="shared" si="5"/>
        <v>184</v>
      </c>
      <c r="AF60" s="98">
        <f t="shared" si="5"/>
        <v>216</v>
      </c>
    </row>
  </sheetData>
  <mergeCells count="29">
    <mergeCell ref="A6:A9"/>
    <mergeCell ref="C6:H6"/>
    <mergeCell ref="B3:AF3"/>
    <mergeCell ref="B6:B9"/>
    <mergeCell ref="C7:D8"/>
    <mergeCell ref="E7:H7"/>
    <mergeCell ref="E8:F8"/>
    <mergeCell ref="G8:H8"/>
    <mergeCell ref="I7:J8"/>
    <mergeCell ref="I6:N6"/>
    <mergeCell ref="K8:L8"/>
    <mergeCell ref="K7:N7"/>
    <mergeCell ref="M8:N8"/>
    <mergeCell ref="AB2:AF2"/>
    <mergeCell ref="O6:T6"/>
    <mergeCell ref="O7:P8"/>
    <mergeCell ref="Q7:T7"/>
    <mergeCell ref="Q8:R8"/>
    <mergeCell ref="S8:T8"/>
    <mergeCell ref="AA7:AB8"/>
    <mergeCell ref="AA6:AF6"/>
    <mergeCell ref="AC7:AF7"/>
    <mergeCell ref="AC8:AD8"/>
    <mergeCell ref="AE8:AF8"/>
    <mergeCell ref="U7:V8"/>
    <mergeCell ref="U6:Z6"/>
    <mergeCell ref="W7:Z7"/>
    <mergeCell ref="W8:X8"/>
    <mergeCell ref="Y8:Z8"/>
  </mergeCells>
  <pageMargins left="0.39370078740157483" right="0.39370078740157483" top="0.39370078740157483" bottom="0.3937007874015748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Y59"/>
  <sheetViews>
    <sheetView topLeftCell="Q1" zoomScaleNormal="100" workbookViewId="0">
      <pane ySplit="9" topLeftCell="A49" activePane="bottomLeft" state="frozen"/>
      <selection pane="bottomLeft" activeCell="AL59" sqref="AL59"/>
    </sheetView>
  </sheetViews>
  <sheetFormatPr defaultRowHeight="15" x14ac:dyDescent="0.25"/>
  <cols>
    <col min="1" max="1" width="5" style="31" customWidth="1"/>
    <col min="2" max="2" width="42.42578125" style="31" customWidth="1"/>
    <col min="3" max="3" width="10.7109375" style="31" customWidth="1"/>
    <col min="4" max="4" width="10.5703125" style="31" customWidth="1"/>
    <col min="5" max="8" width="7" style="31" customWidth="1"/>
    <col min="9" max="9" width="9.140625" style="31" customWidth="1"/>
    <col min="10" max="10" width="9.42578125" style="31" customWidth="1"/>
    <col min="11" max="40" width="6.7109375" style="31" customWidth="1"/>
    <col min="41" max="16384" width="9.140625" style="31"/>
  </cols>
  <sheetData>
    <row r="1" spans="1:831" x14ac:dyDescent="0.25">
      <c r="X1" s="250" t="s">
        <v>89</v>
      </c>
      <c r="Y1" s="250"/>
      <c r="Z1" s="250"/>
      <c r="AA1" s="250"/>
      <c r="AB1" s="250"/>
      <c r="AC1" s="250"/>
      <c r="AD1" s="250"/>
      <c r="AE1" s="250"/>
      <c r="AF1" s="250"/>
      <c r="AG1" s="250"/>
      <c r="AH1" s="250"/>
    </row>
    <row r="2" spans="1:831" x14ac:dyDescent="0.25">
      <c r="G2" s="250" t="s">
        <v>124</v>
      </c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</row>
    <row r="3" spans="1:831" s="104" customFormat="1" x14ac:dyDescent="0.25"/>
    <row r="5" spans="1:831" ht="27.75" customHeight="1" x14ac:dyDescent="0.25">
      <c r="A5" s="251" t="s">
        <v>28</v>
      </c>
      <c r="B5" s="131" t="s">
        <v>39</v>
      </c>
      <c r="C5" s="120" t="s">
        <v>114</v>
      </c>
      <c r="D5" s="121"/>
      <c r="E5" s="121"/>
      <c r="F5" s="121"/>
      <c r="G5" s="121"/>
      <c r="H5" s="121"/>
      <c r="I5" s="121"/>
      <c r="J5" s="122"/>
      <c r="K5" s="140" t="s">
        <v>80</v>
      </c>
      <c r="L5" s="252"/>
      <c r="M5" s="252"/>
      <c r="N5" s="252"/>
      <c r="O5" s="252"/>
      <c r="P5" s="252"/>
      <c r="Q5" s="253" t="s">
        <v>100</v>
      </c>
      <c r="R5" s="253"/>
      <c r="S5" s="253"/>
      <c r="T5" s="253"/>
      <c r="U5" s="253"/>
      <c r="V5" s="253"/>
      <c r="W5" s="253" t="s">
        <v>83</v>
      </c>
      <c r="X5" s="253"/>
      <c r="Y5" s="253"/>
      <c r="Z5" s="253"/>
      <c r="AA5" s="253"/>
      <c r="AB5" s="253"/>
      <c r="AC5" s="253" t="s">
        <v>84</v>
      </c>
      <c r="AD5" s="253"/>
      <c r="AE5" s="253"/>
      <c r="AF5" s="253"/>
      <c r="AG5" s="253"/>
      <c r="AH5" s="253"/>
      <c r="AI5" s="252" t="s">
        <v>170</v>
      </c>
      <c r="AJ5" s="252"/>
      <c r="AK5" s="252"/>
      <c r="AL5" s="252"/>
      <c r="AM5" s="252"/>
      <c r="AN5" s="141"/>
    </row>
    <row r="6" spans="1:831" s="255" customFormat="1" ht="33" customHeight="1" x14ac:dyDescent="0.25">
      <c r="A6" s="254"/>
      <c r="B6" s="150"/>
      <c r="C6" s="153"/>
      <c r="D6" s="154"/>
      <c r="E6" s="154"/>
      <c r="F6" s="154"/>
      <c r="G6" s="154"/>
      <c r="H6" s="154"/>
      <c r="I6" s="154"/>
      <c r="J6" s="155"/>
      <c r="K6" s="253" t="s">
        <v>1</v>
      </c>
      <c r="L6" s="253"/>
      <c r="M6" s="253" t="s">
        <v>41</v>
      </c>
      <c r="N6" s="253"/>
      <c r="O6" s="253"/>
      <c r="P6" s="253"/>
      <c r="Q6" s="253" t="s">
        <v>1</v>
      </c>
      <c r="R6" s="253"/>
      <c r="S6" s="253" t="s">
        <v>41</v>
      </c>
      <c r="T6" s="253"/>
      <c r="U6" s="253"/>
      <c r="V6" s="253"/>
      <c r="W6" s="253" t="s">
        <v>1</v>
      </c>
      <c r="X6" s="253"/>
      <c r="Y6" s="253" t="s">
        <v>41</v>
      </c>
      <c r="Z6" s="253"/>
      <c r="AA6" s="253"/>
      <c r="AB6" s="253"/>
      <c r="AC6" s="253" t="s">
        <v>1</v>
      </c>
      <c r="AD6" s="253"/>
      <c r="AE6" s="253" t="s">
        <v>41</v>
      </c>
      <c r="AF6" s="253"/>
      <c r="AG6" s="253"/>
      <c r="AH6" s="253"/>
      <c r="AI6" s="253" t="s">
        <v>1</v>
      </c>
      <c r="AJ6" s="253"/>
      <c r="AK6" s="253" t="s">
        <v>41</v>
      </c>
      <c r="AL6" s="253"/>
      <c r="AM6" s="253"/>
      <c r="AN6" s="253"/>
    </row>
    <row r="7" spans="1:831" s="255" customFormat="1" ht="60.75" customHeight="1" x14ac:dyDescent="0.25">
      <c r="A7" s="254"/>
      <c r="B7" s="150"/>
      <c r="C7" s="176" t="s">
        <v>11</v>
      </c>
      <c r="D7" s="177"/>
      <c r="E7" s="160" t="s">
        <v>12</v>
      </c>
      <c r="F7" s="162"/>
      <c r="G7" s="160" t="s">
        <v>115</v>
      </c>
      <c r="H7" s="162"/>
      <c r="I7" s="160" t="s">
        <v>13</v>
      </c>
      <c r="J7" s="162"/>
      <c r="K7" s="253"/>
      <c r="L7" s="253"/>
      <c r="M7" s="118" t="s">
        <v>81</v>
      </c>
      <c r="N7" s="118"/>
      <c r="O7" s="118" t="s">
        <v>82</v>
      </c>
      <c r="P7" s="118"/>
      <c r="Q7" s="253"/>
      <c r="R7" s="253"/>
      <c r="S7" s="118" t="s">
        <v>81</v>
      </c>
      <c r="T7" s="118"/>
      <c r="U7" s="118" t="s">
        <v>82</v>
      </c>
      <c r="V7" s="118"/>
      <c r="W7" s="253"/>
      <c r="X7" s="253"/>
      <c r="Y7" s="118" t="s">
        <v>81</v>
      </c>
      <c r="Z7" s="118"/>
      <c r="AA7" s="118" t="s">
        <v>82</v>
      </c>
      <c r="AB7" s="118"/>
      <c r="AC7" s="253"/>
      <c r="AD7" s="253"/>
      <c r="AE7" s="118" t="s">
        <v>81</v>
      </c>
      <c r="AF7" s="118"/>
      <c r="AG7" s="118" t="s">
        <v>82</v>
      </c>
      <c r="AH7" s="118"/>
      <c r="AI7" s="253"/>
      <c r="AJ7" s="253"/>
      <c r="AK7" s="118" t="s">
        <v>81</v>
      </c>
      <c r="AL7" s="118"/>
      <c r="AM7" s="118" t="s">
        <v>82</v>
      </c>
      <c r="AN7" s="118"/>
    </row>
    <row r="8" spans="1:831" s="255" customFormat="1" ht="16.5" customHeight="1" x14ac:dyDescent="0.25">
      <c r="A8" s="254"/>
      <c r="B8" s="150"/>
      <c r="C8" s="110">
        <v>2018</v>
      </c>
      <c r="D8" s="110">
        <v>2019</v>
      </c>
      <c r="E8" s="110">
        <v>2018</v>
      </c>
      <c r="F8" s="110">
        <v>2019</v>
      </c>
      <c r="G8" s="110">
        <v>2018</v>
      </c>
      <c r="H8" s="110">
        <v>2019</v>
      </c>
      <c r="I8" s="110">
        <v>2018</v>
      </c>
      <c r="J8" s="110">
        <v>2019</v>
      </c>
      <c r="K8" s="110">
        <v>2018</v>
      </c>
      <c r="L8" s="110">
        <v>2019</v>
      </c>
      <c r="M8" s="110">
        <v>2018</v>
      </c>
      <c r="N8" s="110">
        <v>2019</v>
      </c>
      <c r="O8" s="110">
        <v>2018</v>
      </c>
      <c r="P8" s="110">
        <v>2019</v>
      </c>
      <c r="Q8" s="110">
        <v>2018</v>
      </c>
      <c r="R8" s="110">
        <v>2019</v>
      </c>
      <c r="S8" s="110">
        <v>2018</v>
      </c>
      <c r="T8" s="110">
        <v>2019</v>
      </c>
      <c r="U8" s="110">
        <v>2018</v>
      </c>
      <c r="V8" s="110">
        <v>2019</v>
      </c>
      <c r="W8" s="110">
        <v>2018</v>
      </c>
      <c r="X8" s="110">
        <v>2019</v>
      </c>
      <c r="Y8" s="110">
        <v>2018</v>
      </c>
      <c r="Z8" s="110">
        <v>2019</v>
      </c>
      <c r="AA8" s="110">
        <v>2018</v>
      </c>
      <c r="AB8" s="110">
        <v>2019</v>
      </c>
      <c r="AC8" s="110">
        <v>2018</v>
      </c>
      <c r="AD8" s="110">
        <v>2019</v>
      </c>
      <c r="AE8" s="110">
        <v>2018</v>
      </c>
      <c r="AF8" s="110">
        <v>2019</v>
      </c>
      <c r="AG8" s="110">
        <v>2018</v>
      </c>
      <c r="AH8" s="110">
        <v>2019</v>
      </c>
      <c r="AI8" s="110">
        <v>2018</v>
      </c>
      <c r="AJ8" s="110">
        <v>2019</v>
      </c>
      <c r="AK8" s="110">
        <v>2018</v>
      </c>
      <c r="AL8" s="110">
        <v>2019</v>
      </c>
      <c r="AM8" s="110">
        <v>2018</v>
      </c>
      <c r="AN8" s="110">
        <v>2019</v>
      </c>
    </row>
    <row r="9" spans="1:831" s="257" customFormat="1" ht="12.75" customHeight="1" x14ac:dyDescent="0.25">
      <c r="A9" s="76">
        <v>1</v>
      </c>
      <c r="B9" s="76">
        <f>A9+1</f>
        <v>2</v>
      </c>
      <c r="C9" s="76">
        <f t="shared" ref="C9:AH9" si="0">B9+1</f>
        <v>3</v>
      </c>
      <c r="D9" s="76">
        <f t="shared" si="0"/>
        <v>4</v>
      </c>
      <c r="E9" s="76">
        <f t="shared" si="0"/>
        <v>5</v>
      </c>
      <c r="F9" s="76">
        <f t="shared" si="0"/>
        <v>6</v>
      </c>
      <c r="G9" s="76">
        <f t="shared" si="0"/>
        <v>7</v>
      </c>
      <c r="H9" s="76">
        <f t="shared" si="0"/>
        <v>8</v>
      </c>
      <c r="I9" s="76">
        <f t="shared" si="0"/>
        <v>9</v>
      </c>
      <c r="J9" s="76">
        <f t="shared" si="0"/>
        <v>10</v>
      </c>
      <c r="K9" s="76">
        <f t="shared" si="0"/>
        <v>11</v>
      </c>
      <c r="L9" s="76">
        <f t="shared" si="0"/>
        <v>12</v>
      </c>
      <c r="M9" s="76">
        <f t="shared" si="0"/>
        <v>13</v>
      </c>
      <c r="N9" s="76">
        <f t="shared" si="0"/>
        <v>14</v>
      </c>
      <c r="O9" s="76">
        <f t="shared" si="0"/>
        <v>15</v>
      </c>
      <c r="P9" s="76">
        <f t="shared" si="0"/>
        <v>16</v>
      </c>
      <c r="Q9" s="76">
        <f t="shared" si="0"/>
        <v>17</v>
      </c>
      <c r="R9" s="76">
        <f t="shared" si="0"/>
        <v>18</v>
      </c>
      <c r="S9" s="76">
        <f t="shared" si="0"/>
        <v>19</v>
      </c>
      <c r="T9" s="76">
        <f t="shared" si="0"/>
        <v>20</v>
      </c>
      <c r="U9" s="76">
        <f t="shared" si="0"/>
        <v>21</v>
      </c>
      <c r="V9" s="76">
        <f t="shared" si="0"/>
        <v>22</v>
      </c>
      <c r="W9" s="76">
        <f t="shared" si="0"/>
        <v>23</v>
      </c>
      <c r="X9" s="76">
        <f t="shared" si="0"/>
        <v>24</v>
      </c>
      <c r="Y9" s="76">
        <f t="shared" si="0"/>
        <v>25</v>
      </c>
      <c r="Z9" s="76">
        <f t="shared" si="0"/>
        <v>26</v>
      </c>
      <c r="AA9" s="76">
        <f t="shared" si="0"/>
        <v>27</v>
      </c>
      <c r="AB9" s="76">
        <f t="shared" si="0"/>
        <v>28</v>
      </c>
      <c r="AC9" s="76">
        <f t="shared" si="0"/>
        <v>29</v>
      </c>
      <c r="AD9" s="76">
        <f t="shared" si="0"/>
        <v>30</v>
      </c>
      <c r="AE9" s="76">
        <f t="shared" si="0"/>
        <v>31</v>
      </c>
      <c r="AF9" s="76">
        <f t="shared" si="0"/>
        <v>32</v>
      </c>
      <c r="AG9" s="76">
        <f t="shared" si="0"/>
        <v>33</v>
      </c>
      <c r="AH9" s="76">
        <f t="shared" si="0"/>
        <v>34</v>
      </c>
      <c r="AI9" s="76">
        <f t="shared" ref="AI9" si="1">AH9+1</f>
        <v>35</v>
      </c>
      <c r="AJ9" s="76">
        <f t="shared" ref="AJ9" si="2">AI9+1</f>
        <v>36</v>
      </c>
      <c r="AK9" s="76">
        <f t="shared" ref="AK9" si="3">AJ9+1</f>
        <v>37</v>
      </c>
      <c r="AL9" s="76">
        <f t="shared" ref="AL9" si="4">AK9+1</f>
        <v>38</v>
      </c>
      <c r="AM9" s="76">
        <f t="shared" ref="AM9" si="5">AL9+1</f>
        <v>39</v>
      </c>
      <c r="AN9" s="76">
        <f t="shared" ref="AN9" si="6">AM9+1</f>
        <v>40</v>
      </c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6"/>
      <c r="DH9" s="256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256"/>
      <c r="DU9" s="256"/>
      <c r="DV9" s="256"/>
      <c r="DW9" s="256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6"/>
      <c r="EL9" s="256"/>
      <c r="EM9" s="256"/>
      <c r="EN9" s="256"/>
      <c r="EO9" s="256"/>
      <c r="EP9" s="256"/>
      <c r="EQ9" s="256"/>
      <c r="ER9" s="256"/>
      <c r="ES9" s="256"/>
      <c r="ET9" s="256"/>
      <c r="EU9" s="256"/>
      <c r="EV9" s="256"/>
      <c r="EW9" s="256"/>
      <c r="EX9" s="256"/>
      <c r="EY9" s="256"/>
      <c r="EZ9" s="256"/>
      <c r="FA9" s="256"/>
      <c r="FB9" s="256"/>
      <c r="FC9" s="256"/>
      <c r="FD9" s="256"/>
      <c r="FE9" s="256"/>
      <c r="FF9" s="256"/>
      <c r="FG9" s="256"/>
      <c r="FH9" s="256"/>
      <c r="FI9" s="256"/>
      <c r="FJ9" s="256"/>
      <c r="FK9" s="256"/>
      <c r="FL9" s="256"/>
      <c r="FM9" s="256"/>
      <c r="FN9" s="256"/>
      <c r="FO9" s="256"/>
      <c r="FP9" s="256"/>
      <c r="FQ9" s="256"/>
      <c r="FR9" s="256"/>
      <c r="FS9" s="256"/>
      <c r="FT9" s="256"/>
      <c r="FU9" s="256"/>
      <c r="FV9" s="256"/>
      <c r="FW9" s="256"/>
      <c r="FX9" s="256"/>
      <c r="FY9" s="256"/>
      <c r="FZ9" s="256"/>
      <c r="GA9" s="256"/>
      <c r="GB9" s="256"/>
      <c r="GC9" s="256"/>
      <c r="GD9" s="256"/>
      <c r="GE9" s="256"/>
      <c r="GF9" s="256"/>
      <c r="GG9" s="256"/>
      <c r="GH9" s="256"/>
      <c r="GI9" s="256"/>
      <c r="GJ9" s="256"/>
      <c r="GK9" s="256"/>
      <c r="GL9" s="256"/>
      <c r="GM9" s="256"/>
      <c r="GN9" s="256"/>
      <c r="GO9" s="256"/>
      <c r="GP9" s="256"/>
      <c r="GQ9" s="256"/>
      <c r="GR9" s="256"/>
      <c r="GS9" s="256"/>
      <c r="GT9" s="256"/>
      <c r="GU9" s="256"/>
      <c r="GV9" s="256"/>
      <c r="GW9" s="256"/>
      <c r="GX9" s="256"/>
      <c r="GY9" s="256"/>
      <c r="GZ9" s="256"/>
      <c r="HA9" s="256"/>
      <c r="HB9" s="256"/>
      <c r="HC9" s="256"/>
      <c r="HD9" s="256"/>
      <c r="HE9" s="256"/>
      <c r="HF9" s="256"/>
      <c r="HG9" s="256"/>
      <c r="HH9" s="256"/>
      <c r="HI9" s="256"/>
      <c r="HJ9" s="256"/>
      <c r="HK9" s="256"/>
      <c r="HL9" s="256"/>
      <c r="HM9" s="256"/>
      <c r="HN9" s="256"/>
      <c r="HO9" s="256"/>
      <c r="HP9" s="256"/>
      <c r="HQ9" s="256"/>
      <c r="HR9" s="256"/>
      <c r="HS9" s="256"/>
      <c r="HT9" s="256"/>
      <c r="HU9" s="256"/>
      <c r="HV9" s="256"/>
      <c r="HW9" s="256"/>
      <c r="HX9" s="256"/>
      <c r="HY9" s="256"/>
      <c r="HZ9" s="256"/>
      <c r="IA9" s="256"/>
      <c r="IB9" s="256"/>
      <c r="IC9" s="256"/>
      <c r="ID9" s="256"/>
      <c r="IE9" s="256"/>
      <c r="IF9" s="256"/>
      <c r="IG9" s="256"/>
      <c r="IH9" s="256"/>
      <c r="II9" s="256"/>
      <c r="IJ9" s="256"/>
      <c r="IK9" s="256"/>
      <c r="IL9" s="256"/>
      <c r="IM9" s="256"/>
      <c r="IN9" s="256"/>
      <c r="IO9" s="256"/>
      <c r="IP9" s="256"/>
      <c r="IQ9" s="256"/>
      <c r="IR9" s="256"/>
      <c r="IS9" s="256"/>
      <c r="IT9" s="256"/>
      <c r="IU9" s="256"/>
      <c r="IV9" s="256"/>
      <c r="IW9" s="256"/>
      <c r="IX9" s="256"/>
      <c r="IY9" s="256"/>
      <c r="IZ9" s="256"/>
      <c r="JA9" s="256"/>
      <c r="JB9" s="256"/>
      <c r="JC9" s="256"/>
      <c r="JD9" s="256"/>
      <c r="JE9" s="256"/>
      <c r="JF9" s="256"/>
      <c r="JG9" s="256"/>
      <c r="JH9" s="256"/>
      <c r="JI9" s="256"/>
      <c r="JJ9" s="256"/>
      <c r="JK9" s="256"/>
      <c r="JL9" s="256"/>
      <c r="JM9" s="256"/>
      <c r="JN9" s="256"/>
      <c r="JO9" s="256"/>
      <c r="JP9" s="256"/>
      <c r="JQ9" s="256"/>
      <c r="JR9" s="256"/>
      <c r="JS9" s="256"/>
      <c r="JT9" s="256"/>
      <c r="JU9" s="256"/>
      <c r="JV9" s="256"/>
      <c r="JW9" s="256"/>
      <c r="JX9" s="256"/>
      <c r="JY9" s="256"/>
      <c r="JZ9" s="256"/>
      <c r="KA9" s="256"/>
      <c r="KB9" s="256"/>
      <c r="KC9" s="256"/>
      <c r="KD9" s="256"/>
      <c r="KE9" s="256"/>
      <c r="KF9" s="256"/>
      <c r="KG9" s="256"/>
      <c r="KH9" s="256"/>
      <c r="KI9" s="256"/>
      <c r="KJ9" s="256"/>
      <c r="KK9" s="256"/>
      <c r="KL9" s="256"/>
      <c r="KM9" s="256"/>
      <c r="KN9" s="256"/>
      <c r="KO9" s="256"/>
      <c r="KP9" s="256"/>
      <c r="KQ9" s="256"/>
      <c r="KR9" s="256"/>
      <c r="KS9" s="256"/>
      <c r="KT9" s="256"/>
      <c r="KU9" s="256"/>
      <c r="KV9" s="256"/>
      <c r="KW9" s="256"/>
      <c r="KX9" s="256"/>
      <c r="KY9" s="256"/>
      <c r="KZ9" s="256"/>
      <c r="LA9" s="256"/>
      <c r="LB9" s="256"/>
      <c r="LC9" s="256"/>
      <c r="LD9" s="256"/>
      <c r="LE9" s="256"/>
      <c r="LF9" s="256"/>
      <c r="LG9" s="256"/>
      <c r="LH9" s="256"/>
      <c r="LI9" s="256"/>
      <c r="LJ9" s="256"/>
      <c r="LK9" s="256"/>
      <c r="LL9" s="256"/>
      <c r="LM9" s="256"/>
      <c r="LN9" s="256"/>
      <c r="LO9" s="256"/>
      <c r="LP9" s="256"/>
      <c r="LQ9" s="256"/>
      <c r="LR9" s="256"/>
      <c r="LS9" s="256"/>
      <c r="LT9" s="256"/>
      <c r="LU9" s="256"/>
      <c r="LV9" s="256"/>
      <c r="LW9" s="256"/>
      <c r="LX9" s="256"/>
      <c r="LY9" s="256"/>
      <c r="LZ9" s="256"/>
      <c r="MA9" s="256"/>
      <c r="MB9" s="256"/>
      <c r="MC9" s="256"/>
      <c r="MD9" s="256"/>
      <c r="ME9" s="256"/>
      <c r="MF9" s="256"/>
      <c r="MG9" s="256"/>
      <c r="MH9" s="256"/>
      <c r="MI9" s="256"/>
      <c r="MJ9" s="256"/>
      <c r="MK9" s="256"/>
      <c r="ML9" s="256"/>
      <c r="MM9" s="256"/>
      <c r="MN9" s="256"/>
      <c r="MO9" s="256"/>
      <c r="MP9" s="256"/>
      <c r="MQ9" s="256"/>
      <c r="MR9" s="256"/>
      <c r="MS9" s="256"/>
      <c r="MT9" s="256"/>
      <c r="MU9" s="256"/>
      <c r="MV9" s="256"/>
      <c r="MW9" s="256"/>
      <c r="MX9" s="256"/>
      <c r="MY9" s="256"/>
      <c r="MZ9" s="256"/>
      <c r="NA9" s="256"/>
      <c r="NB9" s="256"/>
      <c r="NC9" s="256"/>
      <c r="ND9" s="256"/>
      <c r="NE9" s="256"/>
      <c r="NF9" s="256"/>
      <c r="NG9" s="256"/>
      <c r="NH9" s="256"/>
      <c r="NI9" s="256"/>
      <c r="NJ9" s="256"/>
      <c r="NK9" s="256"/>
      <c r="NL9" s="256"/>
      <c r="NM9" s="256"/>
      <c r="NN9" s="256"/>
      <c r="NO9" s="256"/>
      <c r="NP9" s="256"/>
      <c r="NQ9" s="256"/>
      <c r="NR9" s="256"/>
      <c r="NS9" s="256"/>
      <c r="NT9" s="256"/>
      <c r="NU9" s="256"/>
      <c r="NV9" s="256"/>
      <c r="NW9" s="256"/>
      <c r="NX9" s="256"/>
      <c r="NY9" s="256"/>
      <c r="NZ9" s="256"/>
      <c r="OA9" s="256"/>
      <c r="OB9" s="256"/>
      <c r="OC9" s="256"/>
      <c r="OD9" s="256"/>
      <c r="OE9" s="256"/>
      <c r="OF9" s="256"/>
      <c r="OG9" s="256"/>
      <c r="OH9" s="256"/>
      <c r="OI9" s="256"/>
      <c r="OJ9" s="256"/>
      <c r="OK9" s="256"/>
      <c r="OL9" s="256"/>
      <c r="OM9" s="256"/>
      <c r="ON9" s="256"/>
      <c r="OO9" s="256"/>
      <c r="OP9" s="256"/>
      <c r="OQ9" s="256"/>
      <c r="OR9" s="256"/>
      <c r="OS9" s="256"/>
      <c r="OT9" s="256"/>
      <c r="OU9" s="256"/>
      <c r="OV9" s="256"/>
      <c r="OW9" s="256"/>
      <c r="OX9" s="256"/>
      <c r="OY9" s="256"/>
      <c r="OZ9" s="256"/>
      <c r="PA9" s="256"/>
      <c r="PB9" s="256"/>
      <c r="PC9" s="256"/>
      <c r="PD9" s="256"/>
      <c r="PE9" s="256"/>
      <c r="PF9" s="256"/>
      <c r="PG9" s="256"/>
      <c r="PH9" s="256"/>
      <c r="PI9" s="256"/>
      <c r="PJ9" s="256"/>
      <c r="PK9" s="256"/>
      <c r="PL9" s="256"/>
      <c r="PM9" s="256"/>
      <c r="PN9" s="256"/>
      <c r="PO9" s="256"/>
      <c r="PP9" s="256"/>
      <c r="PQ9" s="256"/>
      <c r="PR9" s="256"/>
      <c r="PS9" s="256"/>
      <c r="PT9" s="256"/>
      <c r="PU9" s="256"/>
      <c r="PV9" s="256"/>
      <c r="PW9" s="256"/>
      <c r="PX9" s="256"/>
      <c r="PY9" s="256"/>
      <c r="PZ9" s="256"/>
      <c r="QA9" s="256"/>
      <c r="QB9" s="256"/>
      <c r="QC9" s="256"/>
      <c r="QD9" s="256"/>
      <c r="QE9" s="256"/>
      <c r="QF9" s="256"/>
      <c r="QG9" s="256"/>
      <c r="QH9" s="256"/>
      <c r="QI9" s="256"/>
      <c r="QJ9" s="256"/>
      <c r="QK9" s="256"/>
      <c r="QL9" s="256"/>
      <c r="QM9" s="256"/>
      <c r="QN9" s="256"/>
      <c r="QO9" s="256"/>
      <c r="QP9" s="256"/>
      <c r="QQ9" s="256"/>
      <c r="QR9" s="256"/>
      <c r="QS9" s="256"/>
      <c r="QT9" s="256"/>
      <c r="QU9" s="256"/>
      <c r="QV9" s="256"/>
      <c r="QW9" s="256"/>
      <c r="QX9" s="256"/>
      <c r="QY9" s="256"/>
      <c r="QZ9" s="256"/>
      <c r="RA9" s="256"/>
      <c r="RB9" s="256"/>
      <c r="RC9" s="256"/>
      <c r="RD9" s="256"/>
      <c r="RE9" s="256"/>
      <c r="RF9" s="256"/>
      <c r="RG9" s="256"/>
      <c r="RH9" s="256"/>
      <c r="RI9" s="256"/>
      <c r="RJ9" s="256"/>
      <c r="RK9" s="256"/>
      <c r="RL9" s="256"/>
      <c r="RM9" s="256"/>
      <c r="RN9" s="256"/>
      <c r="RO9" s="256"/>
      <c r="RP9" s="256"/>
      <c r="RQ9" s="256"/>
      <c r="RR9" s="256"/>
      <c r="RS9" s="256"/>
      <c r="RT9" s="256"/>
      <c r="RU9" s="256"/>
      <c r="RV9" s="256"/>
      <c r="RW9" s="256"/>
      <c r="RX9" s="256"/>
      <c r="RY9" s="256"/>
      <c r="RZ9" s="256"/>
      <c r="SA9" s="256"/>
      <c r="SB9" s="256"/>
      <c r="SC9" s="256"/>
      <c r="SD9" s="256"/>
      <c r="SE9" s="256"/>
      <c r="SF9" s="256"/>
      <c r="SG9" s="256"/>
      <c r="SH9" s="256"/>
      <c r="SI9" s="256"/>
      <c r="SJ9" s="256"/>
      <c r="SK9" s="256"/>
      <c r="SL9" s="256"/>
      <c r="SM9" s="256"/>
      <c r="SN9" s="256"/>
      <c r="SO9" s="256"/>
      <c r="SP9" s="256"/>
      <c r="SQ9" s="256"/>
      <c r="SR9" s="256"/>
      <c r="SS9" s="256"/>
      <c r="ST9" s="256"/>
      <c r="SU9" s="256"/>
      <c r="SV9" s="256"/>
      <c r="SW9" s="256"/>
      <c r="SX9" s="256"/>
      <c r="SY9" s="256"/>
      <c r="SZ9" s="256"/>
      <c r="TA9" s="256"/>
      <c r="TB9" s="256"/>
      <c r="TC9" s="256"/>
      <c r="TD9" s="256"/>
      <c r="TE9" s="256"/>
      <c r="TF9" s="256"/>
      <c r="TG9" s="256"/>
      <c r="TH9" s="256"/>
      <c r="TI9" s="256"/>
      <c r="TJ9" s="256"/>
      <c r="TK9" s="256"/>
      <c r="TL9" s="256"/>
      <c r="TM9" s="256"/>
      <c r="TN9" s="256"/>
      <c r="TO9" s="256"/>
      <c r="TP9" s="256"/>
      <c r="TQ9" s="256"/>
      <c r="TR9" s="256"/>
      <c r="TS9" s="256"/>
      <c r="TT9" s="256"/>
      <c r="TU9" s="256"/>
      <c r="TV9" s="256"/>
      <c r="TW9" s="256"/>
      <c r="TX9" s="256"/>
      <c r="TY9" s="256"/>
      <c r="TZ9" s="256"/>
      <c r="UA9" s="256"/>
      <c r="UB9" s="256"/>
      <c r="UC9" s="256"/>
      <c r="UD9" s="256"/>
      <c r="UE9" s="256"/>
      <c r="UF9" s="256"/>
      <c r="UG9" s="256"/>
      <c r="UH9" s="256"/>
      <c r="UI9" s="256"/>
      <c r="UJ9" s="256"/>
      <c r="UK9" s="256"/>
      <c r="UL9" s="256"/>
      <c r="UM9" s="256"/>
      <c r="UN9" s="256"/>
      <c r="UO9" s="256"/>
      <c r="UP9" s="256"/>
      <c r="UQ9" s="256"/>
      <c r="UR9" s="256"/>
      <c r="US9" s="256"/>
      <c r="UT9" s="256"/>
      <c r="UU9" s="256"/>
      <c r="UV9" s="256"/>
      <c r="UW9" s="256"/>
      <c r="UX9" s="256"/>
      <c r="UY9" s="256"/>
      <c r="UZ9" s="256"/>
      <c r="VA9" s="256"/>
      <c r="VB9" s="256"/>
      <c r="VC9" s="256"/>
      <c r="VD9" s="256"/>
      <c r="VE9" s="256"/>
      <c r="VF9" s="256"/>
      <c r="VG9" s="256"/>
      <c r="VH9" s="256"/>
      <c r="VI9" s="256"/>
      <c r="VJ9" s="256"/>
      <c r="VK9" s="256"/>
      <c r="VL9" s="256"/>
      <c r="VM9" s="256"/>
      <c r="VN9" s="256"/>
      <c r="VO9" s="256"/>
      <c r="VP9" s="256"/>
      <c r="VQ9" s="256"/>
      <c r="VR9" s="256"/>
      <c r="VS9" s="256"/>
      <c r="VT9" s="256"/>
      <c r="VU9" s="256"/>
      <c r="VV9" s="256"/>
      <c r="VW9" s="256"/>
      <c r="VX9" s="256"/>
      <c r="VY9" s="256"/>
      <c r="VZ9" s="256"/>
      <c r="WA9" s="256"/>
      <c r="WB9" s="256"/>
      <c r="WC9" s="256"/>
      <c r="WD9" s="256"/>
      <c r="WE9" s="256"/>
      <c r="WF9" s="256"/>
      <c r="WG9" s="256"/>
      <c r="WH9" s="256"/>
      <c r="WI9" s="256"/>
      <c r="WJ9" s="256"/>
      <c r="WK9" s="256"/>
      <c r="WL9" s="256"/>
      <c r="WM9" s="256"/>
      <c r="WN9" s="256"/>
      <c r="WO9" s="256"/>
      <c r="WP9" s="256"/>
      <c r="WQ9" s="256"/>
      <c r="WR9" s="256"/>
      <c r="WS9" s="256"/>
      <c r="WT9" s="256"/>
      <c r="WU9" s="256"/>
      <c r="WV9" s="256"/>
      <c r="WW9" s="256"/>
      <c r="WX9" s="256"/>
      <c r="WY9" s="256"/>
      <c r="WZ9" s="256"/>
      <c r="XA9" s="256"/>
      <c r="XB9" s="256"/>
      <c r="XC9" s="256"/>
      <c r="XD9" s="256"/>
      <c r="XE9" s="256"/>
      <c r="XF9" s="256"/>
      <c r="XG9" s="256"/>
      <c r="XH9" s="256"/>
      <c r="XI9" s="256"/>
      <c r="XJ9" s="256"/>
      <c r="XK9" s="256"/>
      <c r="XL9" s="256"/>
      <c r="XM9" s="256"/>
      <c r="XN9" s="256"/>
      <c r="XO9" s="256"/>
      <c r="XP9" s="256"/>
      <c r="XQ9" s="256"/>
      <c r="XR9" s="256"/>
      <c r="XS9" s="256"/>
      <c r="XT9" s="256"/>
      <c r="XU9" s="256"/>
      <c r="XV9" s="256"/>
      <c r="XW9" s="256"/>
      <c r="XX9" s="256"/>
      <c r="XY9" s="256"/>
      <c r="XZ9" s="256"/>
      <c r="YA9" s="256"/>
      <c r="YB9" s="256"/>
      <c r="YC9" s="256"/>
      <c r="YD9" s="256"/>
      <c r="YE9" s="256"/>
      <c r="YF9" s="256"/>
      <c r="YG9" s="256"/>
      <c r="YH9" s="256"/>
      <c r="YI9" s="256"/>
      <c r="YJ9" s="256"/>
      <c r="YK9" s="256"/>
      <c r="YL9" s="256"/>
      <c r="YM9" s="256"/>
      <c r="YN9" s="256"/>
      <c r="YO9" s="256"/>
      <c r="YP9" s="256"/>
      <c r="YQ9" s="256"/>
      <c r="YR9" s="256"/>
      <c r="YS9" s="256"/>
      <c r="YT9" s="256"/>
      <c r="YU9" s="256"/>
      <c r="YV9" s="256"/>
      <c r="YW9" s="256"/>
      <c r="YX9" s="256"/>
      <c r="YY9" s="256"/>
      <c r="YZ9" s="256"/>
      <c r="ZA9" s="256"/>
      <c r="ZB9" s="256"/>
      <c r="ZC9" s="256"/>
      <c r="ZD9" s="256"/>
      <c r="ZE9" s="256"/>
      <c r="ZF9" s="256"/>
      <c r="ZG9" s="256"/>
      <c r="ZH9" s="256"/>
      <c r="ZI9" s="256"/>
      <c r="ZJ9" s="256"/>
      <c r="ZK9" s="256"/>
      <c r="ZL9" s="256"/>
      <c r="ZM9" s="256"/>
      <c r="ZN9" s="256"/>
      <c r="ZO9" s="256"/>
      <c r="ZP9" s="256"/>
      <c r="ZQ9" s="256"/>
      <c r="ZR9" s="256"/>
      <c r="ZS9" s="256"/>
      <c r="ZT9" s="256"/>
      <c r="ZU9" s="256"/>
      <c r="ZV9" s="256"/>
      <c r="ZW9" s="256"/>
      <c r="ZX9" s="256"/>
      <c r="ZY9" s="256"/>
      <c r="ZZ9" s="256"/>
      <c r="AAA9" s="256"/>
      <c r="AAB9" s="256"/>
      <c r="AAC9" s="256"/>
      <c r="AAD9" s="256"/>
      <c r="AAE9" s="256"/>
      <c r="AAF9" s="256"/>
      <c r="AAG9" s="256"/>
      <c r="AAH9" s="256"/>
      <c r="AAI9" s="256"/>
      <c r="AAJ9" s="256"/>
      <c r="AAK9" s="256"/>
      <c r="AAL9" s="256"/>
      <c r="AAM9" s="256"/>
      <c r="AAN9" s="256"/>
      <c r="AAO9" s="256"/>
      <c r="AAP9" s="256"/>
      <c r="AAQ9" s="256"/>
      <c r="AAR9" s="256"/>
      <c r="AAS9" s="256"/>
      <c r="AAT9" s="256"/>
      <c r="AAU9" s="256"/>
      <c r="AAV9" s="256"/>
      <c r="AAW9" s="256"/>
      <c r="AAX9" s="256"/>
      <c r="AAY9" s="256"/>
      <c r="AAZ9" s="256"/>
      <c r="ABA9" s="256"/>
      <c r="ABB9" s="256"/>
      <c r="ABC9" s="256"/>
      <c r="ABD9" s="256"/>
      <c r="ABE9" s="256"/>
      <c r="ABF9" s="256"/>
      <c r="ABG9" s="256"/>
      <c r="ABH9" s="256"/>
      <c r="ABI9" s="256"/>
      <c r="ABJ9" s="256"/>
      <c r="ABK9" s="256"/>
      <c r="ABL9" s="256"/>
      <c r="ABM9" s="256"/>
      <c r="ABN9" s="256"/>
      <c r="ABO9" s="256"/>
      <c r="ABP9" s="256"/>
      <c r="ABQ9" s="256"/>
      <c r="ABR9" s="256"/>
      <c r="ABS9" s="256"/>
      <c r="ABT9" s="256"/>
      <c r="ABU9" s="256"/>
      <c r="ABV9" s="256"/>
      <c r="ABW9" s="256"/>
      <c r="ABX9" s="256"/>
      <c r="ABY9" s="256"/>
      <c r="ABZ9" s="256"/>
      <c r="ACA9" s="256"/>
      <c r="ACB9" s="256"/>
      <c r="ACC9" s="256"/>
      <c r="ACD9" s="256"/>
      <c r="ACE9" s="256"/>
      <c r="ACF9" s="256"/>
      <c r="ACG9" s="256"/>
      <c r="ACH9" s="256"/>
      <c r="ACI9" s="256"/>
      <c r="ACJ9" s="256"/>
      <c r="ACK9" s="256"/>
      <c r="ACL9" s="256"/>
      <c r="ACM9" s="256"/>
      <c r="ACN9" s="256"/>
      <c r="ACO9" s="256"/>
      <c r="ACP9" s="256"/>
      <c r="ACQ9" s="256"/>
      <c r="ACR9" s="256"/>
      <c r="ACS9" s="256"/>
      <c r="ACT9" s="256"/>
      <c r="ACU9" s="256"/>
      <c r="ACV9" s="256"/>
      <c r="ACW9" s="256"/>
      <c r="ACX9" s="256"/>
      <c r="ACY9" s="256"/>
      <c r="ACZ9" s="256"/>
      <c r="ADA9" s="256"/>
      <c r="ADB9" s="256"/>
      <c r="ADC9" s="256"/>
      <c r="ADD9" s="256"/>
      <c r="ADE9" s="256"/>
      <c r="ADF9" s="256"/>
      <c r="ADG9" s="256"/>
      <c r="ADH9" s="256"/>
      <c r="ADI9" s="256"/>
      <c r="ADJ9" s="256"/>
      <c r="ADK9" s="256"/>
      <c r="ADL9" s="256"/>
      <c r="ADM9" s="256"/>
      <c r="ADN9" s="256"/>
      <c r="ADO9" s="256"/>
      <c r="ADP9" s="256"/>
      <c r="ADQ9" s="256"/>
      <c r="ADR9" s="256"/>
      <c r="ADS9" s="256"/>
      <c r="ADT9" s="256"/>
      <c r="ADU9" s="256"/>
      <c r="ADV9" s="256"/>
      <c r="ADW9" s="256"/>
      <c r="ADX9" s="256"/>
      <c r="ADY9" s="256"/>
      <c r="ADZ9" s="256"/>
      <c r="AEA9" s="256"/>
      <c r="AEB9" s="256"/>
      <c r="AEC9" s="256"/>
      <c r="AED9" s="256"/>
      <c r="AEE9" s="256"/>
      <c r="AEF9" s="256"/>
      <c r="AEG9" s="256"/>
      <c r="AEH9" s="256"/>
      <c r="AEI9" s="256"/>
      <c r="AEJ9" s="256"/>
      <c r="AEK9" s="256"/>
      <c r="AEL9" s="256"/>
      <c r="AEM9" s="256"/>
      <c r="AEN9" s="256"/>
      <c r="AEO9" s="256"/>
      <c r="AEP9" s="256"/>
      <c r="AEQ9" s="256"/>
      <c r="AER9" s="256"/>
      <c r="AES9" s="256"/>
      <c r="AET9" s="256"/>
      <c r="AEU9" s="256"/>
      <c r="AEV9" s="256"/>
      <c r="AEW9" s="256"/>
      <c r="AEX9" s="256"/>
      <c r="AEY9" s="256"/>
    </row>
    <row r="10" spans="1:831" s="104" customFormat="1" ht="19.5" customHeight="1" x14ac:dyDescent="0.25">
      <c r="A10" s="67">
        <v>1</v>
      </c>
      <c r="B10" s="111" t="s">
        <v>181</v>
      </c>
      <c r="C10" s="67">
        <f>E10+G10+I10</f>
        <v>99385</v>
      </c>
      <c r="D10" s="67">
        <v>101466</v>
      </c>
      <c r="E10" s="67">
        <v>20985</v>
      </c>
      <c r="F10" s="67">
        <v>22629</v>
      </c>
      <c r="G10" s="67">
        <v>3141</v>
      </c>
      <c r="H10" s="67">
        <v>3625</v>
      </c>
      <c r="I10" s="67">
        <v>75259</v>
      </c>
      <c r="J10" s="67">
        <v>75212</v>
      </c>
      <c r="K10" s="76">
        <f>M10+O10</f>
        <v>28238</v>
      </c>
      <c r="L10" s="76">
        <f>N10+P10</f>
        <v>26419</v>
      </c>
      <c r="M10" s="76">
        <v>11840</v>
      </c>
      <c r="N10" s="76">
        <v>11027</v>
      </c>
      <c r="O10" s="76">
        <v>16398</v>
      </c>
      <c r="P10" s="76">
        <v>15392</v>
      </c>
      <c r="Q10" s="76">
        <f>S10+U10</f>
        <v>14996</v>
      </c>
      <c r="R10" s="76">
        <f>T10+V10</f>
        <v>13854</v>
      </c>
      <c r="S10" s="76">
        <v>5748</v>
      </c>
      <c r="T10" s="76">
        <v>5730</v>
      </c>
      <c r="U10" s="76">
        <v>9248</v>
      </c>
      <c r="V10" s="76">
        <v>8124</v>
      </c>
      <c r="W10" s="76">
        <f>Y10+AA10</f>
        <v>4882</v>
      </c>
      <c r="X10" s="76">
        <v>3965</v>
      </c>
      <c r="Y10" s="76">
        <v>2411</v>
      </c>
      <c r="Z10" s="76">
        <v>2097</v>
      </c>
      <c r="AA10" s="76">
        <v>2471</v>
      </c>
      <c r="AB10" s="76">
        <v>1868</v>
      </c>
      <c r="AC10" s="76">
        <f>AE10+AG10</f>
        <v>1776</v>
      </c>
      <c r="AD10" s="76">
        <v>1399</v>
      </c>
      <c r="AE10" s="76">
        <v>1709</v>
      </c>
      <c r="AF10" s="76">
        <v>1351</v>
      </c>
      <c r="AG10" s="76">
        <v>67</v>
      </c>
      <c r="AH10" s="76">
        <v>48</v>
      </c>
      <c r="AI10" s="258">
        <f>(AC10+W10+Q10)*100/K10</f>
        <v>76.683901126142075</v>
      </c>
      <c r="AJ10" s="258">
        <f>(AD10+X10+R10)*100/L10</f>
        <v>72.743101555698544</v>
      </c>
      <c r="AK10" s="258">
        <f>(AE10+Y10+S10)*100/M10</f>
        <v>83.344594594594597</v>
      </c>
      <c r="AL10" s="259">
        <f t="shared" ref="AL10:AN22" si="7">(T10+Z10+AF10)*100/N10</f>
        <v>83.232066745261633</v>
      </c>
      <c r="AM10" s="259">
        <f t="shared" si="7"/>
        <v>71.874618855958047</v>
      </c>
      <c r="AN10" s="259">
        <f t="shared" si="7"/>
        <v>65.228690228690226</v>
      </c>
    </row>
    <row r="11" spans="1:831" ht="29.25" customHeight="1" x14ac:dyDescent="0.25">
      <c r="A11" s="69">
        <f>A10+1</f>
        <v>2</v>
      </c>
      <c r="B11" s="111" t="s">
        <v>182</v>
      </c>
      <c r="C11" s="111">
        <v>236528</v>
      </c>
      <c r="D11" s="111">
        <f>F11+H11+J11</f>
        <v>284143</v>
      </c>
      <c r="E11" s="111">
        <v>64309</v>
      </c>
      <c r="F11" s="111">
        <v>105602</v>
      </c>
      <c r="G11" s="111">
        <v>11925</v>
      </c>
      <c r="H11" s="111">
        <v>13470</v>
      </c>
      <c r="I11" s="111">
        <v>160294</v>
      </c>
      <c r="J11" s="111">
        <v>165071</v>
      </c>
      <c r="K11" s="76">
        <v>95673</v>
      </c>
      <c r="L11" s="76">
        <v>108619</v>
      </c>
      <c r="M11" s="76">
        <v>59330</v>
      </c>
      <c r="N11" s="76">
        <f>56357+10887</f>
        <v>67244</v>
      </c>
      <c r="O11" s="76">
        <v>36343</v>
      </c>
      <c r="P11" s="76">
        <v>41375</v>
      </c>
      <c r="Q11" s="76">
        <f>S11+U11</f>
        <v>25489</v>
      </c>
      <c r="R11" s="76">
        <f>T11+V11</f>
        <v>34775</v>
      </c>
      <c r="S11" s="76">
        <v>17817</v>
      </c>
      <c r="T11" s="76">
        <f>15642+4539</f>
        <v>20181</v>
      </c>
      <c r="U11" s="76">
        <v>7672</v>
      </c>
      <c r="V11" s="76">
        <v>14594</v>
      </c>
      <c r="W11" s="76">
        <f>Y11+AA11</f>
        <v>13480</v>
      </c>
      <c r="X11" s="76">
        <f>Z11+AB11</f>
        <v>13689</v>
      </c>
      <c r="Y11" s="76">
        <v>12961</v>
      </c>
      <c r="Z11" s="76">
        <v>13088</v>
      </c>
      <c r="AA11" s="76">
        <v>519</v>
      </c>
      <c r="AB11" s="76">
        <v>601</v>
      </c>
      <c r="AC11" s="76">
        <f>AE11+AG11</f>
        <v>4711</v>
      </c>
      <c r="AD11" s="76">
        <f>AF11+AH11</f>
        <v>4539</v>
      </c>
      <c r="AE11" s="76">
        <v>4552</v>
      </c>
      <c r="AF11" s="76">
        <v>4366</v>
      </c>
      <c r="AG11" s="76">
        <v>159</v>
      </c>
      <c r="AH11" s="76">
        <v>173</v>
      </c>
      <c r="AI11" s="258">
        <f t="shared" ref="AI11:AI23" si="8">(AC11+W11+Q11)*100/K11</f>
        <v>45.655514094885703</v>
      </c>
      <c r="AJ11" s="258">
        <f t="shared" ref="AJ11:AJ23" si="9">(AD11+X11+R11)*100/L11</f>
        <v>48.79717176552905</v>
      </c>
      <c r="AK11" s="258">
        <f t="shared" ref="AK11:AK23" si="10">(AE11+Y11+S11)*100/M11</f>
        <v>59.548289229732006</v>
      </c>
      <c r="AL11" s="259">
        <f t="shared" si="7"/>
        <v>55.967818690143361</v>
      </c>
      <c r="AM11" s="259">
        <f t="shared" si="7"/>
        <v>22.97553861816581</v>
      </c>
      <c r="AN11" s="259">
        <f t="shared" si="7"/>
        <v>37.143202416918427</v>
      </c>
    </row>
    <row r="12" spans="1:831" ht="26.25" customHeight="1" x14ac:dyDescent="0.25">
      <c r="A12" s="69">
        <f t="shared" ref="A12:A22" si="11">A11+1</f>
        <v>3</v>
      </c>
      <c r="B12" s="111" t="s">
        <v>183</v>
      </c>
      <c r="C12" s="111">
        <v>111627</v>
      </c>
      <c r="D12" s="111">
        <v>118479</v>
      </c>
      <c r="E12" s="111"/>
      <c r="F12" s="111"/>
      <c r="G12" s="111"/>
      <c r="H12" s="111"/>
      <c r="I12" s="111">
        <v>111627</v>
      </c>
      <c r="J12" s="111">
        <v>118479</v>
      </c>
      <c r="K12" s="76">
        <v>36708</v>
      </c>
      <c r="L12" s="76">
        <v>33445</v>
      </c>
      <c r="M12" s="76"/>
      <c r="N12" s="76"/>
      <c r="O12" s="76">
        <v>36708</v>
      </c>
      <c r="P12" s="76">
        <v>33445</v>
      </c>
      <c r="Q12" s="76">
        <v>18248</v>
      </c>
      <c r="R12" s="76">
        <v>18977</v>
      </c>
      <c r="S12" s="76"/>
      <c r="T12" s="76"/>
      <c r="U12" s="76">
        <v>18248</v>
      </c>
      <c r="V12" s="76">
        <v>18977</v>
      </c>
      <c r="W12" s="76">
        <v>5143</v>
      </c>
      <c r="X12" s="76">
        <v>3152</v>
      </c>
      <c r="Y12" s="76"/>
      <c r="Z12" s="76"/>
      <c r="AA12" s="76">
        <v>5143</v>
      </c>
      <c r="AB12" s="76">
        <v>3152</v>
      </c>
      <c r="AC12" s="76">
        <v>712</v>
      </c>
      <c r="AD12" s="76">
        <v>532</v>
      </c>
      <c r="AE12" s="76"/>
      <c r="AF12" s="76"/>
      <c r="AG12" s="76">
        <v>712</v>
      </c>
      <c r="AH12" s="76">
        <v>532</v>
      </c>
      <c r="AI12" s="258">
        <f t="shared" si="8"/>
        <v>65.661436199193631</v>
      </c>
      <c r="AJ12" s="258">
        <f t="shared" si="9"/>
        <v>67.756017341904624</v>
      </c>
      <c r="AK12" s="258"/>
      <c r="AL12" s="259"/>
      <c r="AM12" s="259">
        <f t="shared" si="7"/>
        <v>65.661436199193631</v>
      </c>
      <c r="AN12" s="259">
        <f t="shared" si="7"/>
        <v>67.756017341904624</v>
      </c>
    </row>
    <row r="13" spans="1:831" ht="29.25" customHeight="1" x14ac:dyDescent="0.25">
      <c r="A13" s="69">
        <f t="shared" si="11"/>
        <v>4</v>
      </c>
      <c r="B13" s="111" t="s">
        <v>184</v>
      </c>
      <c r="C13" s="111">
        <v>128036</v>
      </c>
      <c r="D13" s="111">
        <v>127710</v>
      </c>
      <c r="E13" s="111">
        <v>27194</v>
      </c>
      <c r="F13" s="111">
        <v>26987</v>
      </c>
      <c r="G13" s="111">
        <v>4285</v>
      </c>
      <c r="H13" s="111">
        <v>3504</v>
      </c>
      <c r="I13" s="111">
        <v>96557</v>
      </c>
      <c r="J13" s="111">
        <v>97219</v>
      </c>
      <c r="K13" s="76">
        <v>67156</v>
      </c>
      <c r="L13" s="76">
        <v>47883</v>
      </c>
      <c r="M13" s="76">
        <v>18114</v>
      </c>
      <c r="N13" s="76">
        <v>15098</v>
      </c>
      <c r="O13" s="76">
        <v>49042</v>
      </c>
      <c r="P13" s="76">
        <v>32785</v>
      </c>
      <c r="Q13" s="76">
        <v>25675</v>
      </c>
      <c r="R13" s="76">
        <v>26479</v>
      </c>
      <c r="S13" s="76">
        <v>9108</v>
      </c>
      <c r="T13" s="76">
        <v>10593</v>
      </c>
      <c r="U13" s="76">
        <v>16567</v>
      </c>
      <c r="V13" s="76">
        <v>15886</v>
      </c>
      <c r="W13" s="76">
        <v>6211</v>
      </c>
      <c r="X13" s="76">
        <v>2129</v>
      </c>
      <c r="Y13" s="76">
        <v>5381</v>
      </c>
      <c r="Z13" s="76">
        <v>1799</v>
      </c>
      <c r="AA13" s="76">
        <v>830</v>
      </c>
      <c r="AB13" s="76">
        <v>330</v>
      </c>
      <c r="AC13" s="76">
        <v>2621</v>
      </c>
      <c r="AD13" s="76">
        <v>1686</v>
      </c>
      <c r="AE13" s="76">
        <v>2606</v>
      </c>
      <c r="AF13" s="76">
        <v>1671</v>
      </c>
      <c r="AG13" s="76">
        <v>15</v>
      </c>
      <c r="AH13" s="76">
        <v>15</v>
      </c>
      <c r="AI13" s="258">
        <f t="shared" si="8"/>
        <v>51.38334623860861</v>
      </c>
      <c r="AJ13" s="258">
        <f t="shared" si="9"/>
        <v>63.266712611991728</v>
      </c>
      <c r="AK13" s="258">
        <f t="shared" si="10"/>
        <v>94.374516948216851</v>
      </c>
      <c r="AL13" s="259">
        <f t="shared" si="7"/>
        <v>93.144787389058152</v>
      </c>
      <c r="AM13" s="259">
        <f t="shared" si="7"/>
        <v>35.504261653276785</v>
      </c>
      <c r="AN13" s="259">
        <f t="shared" si="7"/>
        <v>49.507396675308833</v>
      </c>
    </row>
    <row r="14" spans="1:831" ht="18" customHeight="1" x14ac:dyDescent="0.25">
      <c r="A14" s="69">
        <f t="shared" si="11"/>
        <v>5</v>
      </c>
      <c r="B14" s="67" t="s">
        <v>185</v>
      </c>
      <c r="C14" s="111">
        <v>66049</v>
      </c>
      <c r="D14" s="111">
        <v>66506</v>
      </c>
      <c r="E14" s="111">
        <v>57234</v>
      </c>
      <c r="F14" s="111">
        <v>57658</v>
      </c>
      <c r="G14" s="111">
        <v>8815</v>
      </c>
      <c r="H14" s="111">
        <v>8848</v>
      </c>
      <c r="I14" s="111"/>
      <c r="J14" s="111"/>
      <c r="K14" s="76">
        <v>36915</v>
      </c>
      <c r="L14" s="76">
        <v>38130</v>
      </c>
      <c r="M14" s="76">
        <v>36915</v>
      </c>
      <c r="N14" s="76">
        <v>37480</v>
      </c>
      <c r="O14" s="76"/>
      <c r="P14" s="76">
        <v>650</v>
      </c>
      <c r="Q14" s="76">
        <v>10629</v>
      </c>
      <c r="R14" s="76">
        <v>13762</v>
      </c>
      <c r="S14" s="76">
        <v>10629</v>
      </c>
      <c r="T14" s="76">
        <v>13762</v>
      </c>
      <c r="U14" s="76"/>
      <c r="V14" s="76"/>
      <c r="W14" s="76">
        <v>18751</v>
      </c>
      <c r="X14" s="76">
        <v>15423</v>
      </c>
      <c r="Y14" s="76">
        <v>18751</v>
      </c>
      <c r="Z14" s="76">
        <v>15423</v>
      </c>
      <c r="AA14" s="76"/>
      <c r="AB14" s="76"/>
      <c r="AC14" s="76">
        <v>7090</v>
      </c>
      <c r="AD14" s="76">
        <v>7870</v>
      </c>
      <c r="AE14" s="76">
        <v>7090</v>
      </c>
      <c r="AF14" s="76">
        <v>7870</v>
      </c>
      <c r="AG14" s="76"/>
      <c r="AH14" s="76"/>
      <c r="AI14" s="258">
        <f t="shared" si="8"/>
        <v>98.794527969660024</v>
      </c>
      <c r="AJ14" s="258">
        <f t="shared" si="9"/>
        <v>97.180697613427753</v>
      </c>
      <c r="AK14" s="258">
        <f t="shared" si="10"/>
        <v>98.794527969660024</v>
      </c>
      <c r="AL14" s="259">
        <f t="shared" si="7"/>
        <v>98.866061899679835</v>
      </c>
      <c r="AM14" s="259"/>
      <c r="AN14" s="259"/>
    </row>
    <row r="15" spans="1:831" ht="27" customHeight="1" x14ac:dyDescent="0.25">
      <c r="A15" s="69">
        <f t="shared" si="11"/>
        <v>6</v>
      </c>
      <c r="B15" s="111" t="s">
        <v>186</v>
      </c>
      <c r="C15" s="111">
        <v>210672</v>
      </c>
      <c r="D15" s="111">
        <v>210118</v>
      </c>
      <c r="E15" s="111"/>
      <c r="F15" s="111"/>
      <c r="G15" s="111"/>
      <c r="H15" s="111"/>
      <c r="I15" s="111">
        <v>210672</v>
      </c>
      <c r="J15" s="111">
        <v>210118</v>
      </c>
      <c r="K15" s="76">
        <v>56370</v>
      </c>
      <c r="L15" s="76">
        <f>N15+P15</f>
        <v>50492</v>
      </c>
      <c r="M15" s="76">
        <v>2845</v>
      </c>
      <c r="N15" s="76">
        <v>2070</v>
      </c>
      <c r="O15" s="76">
        <v>53525</v>
      </c>
      <c r="P15" s="76">
        <v>48422</v>
      </c>
      <c r="Q15" s="76">
        <v>26205</v>
      </c>
      <c r="R15" s="76">
        <f>T15+V15</f>
        <v>24193</v>
      </c>
      <c r="S15" s="76">
        <v>1019</v>
      </c>
      <c r="T15" s="76">
        <v>1081</v>
      </c>
      <c r="U15" s="76">
        <v>25186</v>
      </c>
      <c r="V15" s="76">
        <v>23112</v>
      </c>
      <c r="W15" s="76">
        <v>19063</v>
      </c>
      <c r="X15" s="76">
        <f>Z15+AB15</f>
        <v>17305</v>
      </c>
      <c r="Y15" s="76">
        <v>1142</v>
      </c>
      <c r="Z15" s="76">
        <v>705</v>
      </c>
      <c r="AA15" s="76">
        <v>17921</v>
      </c>
      <c r="AB15" s="76">
        <v>16600</v>
      </c>
      <c r="AC15" s="76">
        <v>6729</v>
      </c>
      <c r="AD15" s="76">
        <v>6579</v>
      </c>
      <c r="AE15" s="76">
        <v>182</v>
      </c>
      <c r="AF15" s="76">
        <v>129</v>
      </c>
      <c r="AG15" s="76">
        <v>6547</v>
      </c>
      <c r="AH15" s="76">
        <v>6450</v>
      </c>
      <c r="AI15" s="258">
        <f t="shared" si="8"/>
        <v>92.242327479155577</v>
      </c>
      <c r="AJ15" s="258">
        <f t="shared" si="9"/>
        <v>95.21706408936069</v>
      </c>
      <c r="AK15" s="258">
        <f t="shared" si="10"/>
        <v>82.355008787346222</v>
      </c>
      <c r="AL15" s="259">
        <f t="shared" si="7"/>
        <v>92.512077294685994</v>
      </c>
      <c r="AM15" s="259">
        <f t="shared" si="7"/>
        <v>92.767865483418959</v>
      </c>
      <c r="AN15" s="259">
        <f t="shared" si="7"/>
        <v>95.332700012391058</v>
      </c>
    </row>
    <row r="16" spans="1:831" ht="27" customHeight="1" x14ac:dyDescent="0.25">
      <c r="A16" s="69">
        <f t="shared" si="11"/>
        <v>7</v>
      </c>
      <c r="B16" s="111" t="s">
        <v>187</v>
      </c>
      <c r="C16" s="111">
        <v>63441</v>
      </c>
      <c r="D16" s="111">
        <v>62508</v>
      </c>
      <c r="E16" s="111">
        <v>13474</v>
      </c>
      <c r="F16" s="111">
        <v>12682</v>
      </c>
      <c r="G16" s="111">
        <v>2907</v>
      </c>
      <c r="H16" s="111">
        <v>2162</v>
      </c>
      <c r="I16" s="111">
        <v>47060</v>
      </c>
      <c r="J16" s="111">
        <v>47664</v>
      </c>
      <c r="K16" s="76">
        <v>19232</v>
      </c>
      <c r="L16" s="76">
        <v>24780</v>
      </c>
      <c r="M16" s="76">
        <v>6229</v>
      </c>
      <c r="N16" s="76">
        <v>8580</v>
      </c>
      <c r="O16" s="76">
        <v>13003</v>
      </c>
      <c r="P16" s="76">
        <v>16200</v>
      </c>
      <c r="Q16" s="76">
        <v>7406</v>
      </c>
      <c r="R16" s="76">
        <v>11958</v>
      </c>
      <c r="S16" s="76">
        <v>3120</v>
      </c>
      <c r="T16" s="76">
        <v>5218</v>
      </c>
      <c r="U16" s="76">
        <v>4286</v>
      </c>
      <c r="V16" s="76">
        <v>6740</v>
      </c>
      <c r="W16" s="76">
        <v>7257</v>
      </c>
      <c r="X16" s="76">
        <v>6918</v>
      </c>
      <c r="Y16" s="76">
        <v>2075</v>
      </c>
      <c r="Z16" s="76">
        <v>2154</v>
      </c>
      <c r="AA16" s="76">
        <v>5182</v>
      </c>
      <c r="AB16" s="76">
        <v>4764</v>
      </c>
      <c r="AC16" s="76">
        <v>2909</v>
      </c>
      <c r="AD16" s="76">
        <v>1239</v>
      </c>
      <c r="AE16" s="76">
        <v>952</v>
      </c>
      <c r="AF16" s="76">
        <v>978</v>
      </c>
      <c r="AG16" s="76">
        <v>1957</v>
      </c>
      <c r="AH16" s="76">
        <v>261</v>
      </c>
      <c r="AI16" s="258">
        <f t="shared" si="8"/>
        <v>91.368552412645585</v>
      </c>
      <c r="AJ16" s="258">
        <f t="shared" si="9"/>
        <v>81.174334140435832</v>
      </c>
      <c r="AK16" s="258">
        <f t="shared" si="10"/>
        <v>98.683576818108847</v>
      </c>
      <c r="AL16" s="259">
        <f t="shared" si="7"/>
        <v>97.319347319347315</v>
      </c>
      <c r="AM16" s="259">
        <f t="shared" si="7"/>
        <v>87.864338998692602</v>
      </c>
      <c r="AN16" s="259">
        <f t="shared" si="7"/>
        <v>72.623456790123456</v>
      </c>
    </row>
    <row r="17" spans="1:40" ht="27" customHeight="1" x14ac:dyDescent="0.25">
      <c r="A17" s="69">
        <f t="shared" si="11"/>
        <v>8</v>
      </c>
      <c r="B17" s="111" t="s">
        <v>188</v>
      </c>
      <c r="C17" s="111">
        <v>40558</v>
      </c>
      <c r="D17" s="63">
        <v>40351</v>
      </c>
      <c r="E17" s="111">
        <v>8327</v>
      </c>
      <c r="F17" s="63">
        <v>8227</v>
      </c>
      <c r="G17" s="111">
        <v>1405</v>
      </c>
      <c r="H17" s="63">
        <v>1370</v>
      </c>
      <c r="I17" s="111">
        <v>30826</v>
      </c>
      <c r="J17" s="63">
        <v>30754</v>
      </c>
      <c r="K17" s="76">
        <v>11268</v>
      </c>
      <c r="L17" s="86">
        <v>9690</v>
      </c>
      <c r="M17" s="76">
        <v>3558</v>
      </c>
      <c r="N17" s="86">
        <v>3026</v>
      </c>
      <c r="O17" s="76">
        <v>7710</v>
      </c>
      <c r="P17" s="86">
        <v>6664</v>
      </c>
      <c r="Q17" s="76">
        <v>7554</v>
      </c>
      <c r="R17" s="86">
        <v>6663</v>
      </c>
      <c r="S17" s="76">
        <v>2327</v>
      </c>
      <c r="T17" s="86">
        <v>2173</v>
      </c>
      <c r="U17" s="76">
        <v>5227</v>
      </c>
      <c r="V17" s="86">
        <v>4490</v>
      </c>
      <c r="W17" s="76">
        <v>2271</v>
      </c>
      <c r="X17" s="86">
        <v>1840</v>
      </c>
      <c r="Y17" s="76">
        <v>953</v>
      </c>
      <c r="Z17" s="86">
        <v>693</v>
      </c>
      <c r="AA17" s="76">
        <v>1318</v>
      </c>
      <c r="AB17" s="86">
        <v>1147</v>
      </c>
      <c r="AC17" s="76">
        <v>439</v>
      </c>
      <c r="AD17" s="86">
        <v>363</v>
      </c>
      <c r="AE17" s="76">
        <v>154</v>
      </c>
      <c r="AF17" s="86">
        <v>112</v>
      </c>
      <c r="AG17" s="76">
        <v>285</v>
      </c>
      <c r="AH17" s="86">
        <v>251</v>
      </c>
      <c r="AI17" s="258">
        <f t="shared" si="8"/>
        <v>91.089811856585015</v>
      </c>
      <c r="AJ17" s="258">
        <f t="shared" si="9"/>
        <v>91.496388028895765</v>
      </c>
      <c r="AK17" s="258">
        <f t="shared" si="10"/>
        <v>96.514896008993816</v>
      </c>
      <c r="AL17" s="259">
        <f t="shared" si="7"/>
        <v>98.413747521480502</v>
      </c>
      <c r="AM17" s="259">
        <f t="shared" si="7"/>
        <v>88.586251621271074</v>
      </c>
      <c r="AN17" s="259">
        <f t="shared" si="7"/>
        <v>88.355342136854745</v>
      </c>
    </row>
    <row r="18" spans="1:40" ht="26.25" customHeight="1" x14ac:dyDescent="0.25">
      <c r="A18" s="69">
        <f t="shared" si="11"/>
        <v>9</v>
      </c>
      <c r="B18" s="111" t="s">
        <v>189</v>
      </c>
      <c r="C18" s="111">
        <v>54669</v>
      </c>
      <c r="D18" s="111">
        <v>54199</v>
      </c>
      <c r="E18" s="111">
        <v>12206</v>
      </c>
      <c r="F18" s="111">
        <v>11991</v>
      </c>
      <c r="G18" s="111">
        <v>2059</v>
      </c>
      <c r="H18" s="111">
        <v>2096</v>
      </c>
      <c r="I18" s="111">
        <v>40404</v>
      </c>
      <c r="J18" s="111">
        <v>40112</v>
      </c>
      <c r="K18" s="76">
        <v>20450</v>
      </c>
      <c r="L18" s="76">
        <v>16566</v>
      </c>
      <c r="M18" s="76">
        <v>8099</v>
      </c>
      <c r="N18" s="76">
        <v>7351</v>
      </c>
      <c r="O18" s="76">
        <v>12351</v>
      </c>
      <c r="P18" s="76">
        <v>9215</v>
      </c>
      <c r="Q18" s="76">
        <v>9536</v>
      </c>
      <c r="R18" s="76">
        <v>10223</v>
      </c>
      <c r="S18" s="76">
        <v>4922</v>
      </c>
      <c r="T18" s="76">
        <v>4219</v>
      </c>
      <c r="U18" s="76">
        <v>4614</v>
      </c>
      <c r="V18" s="76">
        <v>6004</v>
      </c>
      <c r="W18" s="76">
        <v>4177</v>
      </c>
      <c r="X18" s="76">
        <v>2910</v>
      </c>
      <c r="Y18" s="76">
        <v>2382</v>
      </c>
      <c r="Z18" s="76">
        <v>2301</v>
      </c>
      <c r="AA18" s="76">
        <v>1795</v>
      </c>
      <c r="AB18" s="76">
        <v>609</v>
      </c>
      <c r="AC18" s="76">
        <v>1520</v>
      </c>
      <c r="AD18" s="76">
        <v>888</v>
      </c>
      <c r="AE18" s="76">
        <v>695</v>
      </c>
      <c r="AF18" s="76">
        <v>595</v>
      </c>
      <c r="AG18" s="76">
        <v>825</v>
      </c>
      <c r="AH18" s="76">
        <v>293</v>
      </c>
      <c r="AI18" s="258">
        <f t="shared" si="8"/>
        <v>74.488997555012219</v>
      </c>
      <c r="AJ18" s="258">
        <f t="shared" si="9"/>
        <v>84.637208740794392</v>
      </c>
      <c r="AK18" s="258">
        <f t="shared" si="10"/>
        <v>98.765279664156068</v>
      </c>
      <c r="AL18" s="259">
        <f t="shared" si="7"/>
        <v>96.789552441844648</v>
      </c>
      <c r="AM18" s="259">
        <f t="shared" si="7"/>
        <v>58.570156262650798</v>
      </c>
      <c r="AN18" s="259">
        <f t="shared" si="7"/>
        <v>74.943027672273473</v>
      </c>
    </row>
    <row r="19" spans="1:40" ht="27" customHeight="1" x14ac:dyDescent="0.25">
      <c r="A19" s="69">
        <f t="shared" si="11"/>
        <v>10</v>
      </c>
      <c r="B19" s="111" t="s">
        <v>190</v>
      </c>
      <c r="C19" s="111">
        <v>43485</v>
      </c>
      <c r="D19" s="111">
        <v>42817</v>
      </c>
      <c r="E19" s="111">
        <v>8899</v>
      </c>
      <c r="F19" s="111">
        <v>8633</v>
      </c>
      <c r="G19" s="111">
        <v>1481</v>
      </c>
      <c r="H19" s="111">
        <v>1890</v>
      </c>
      <c r="I19" s="111">
        <v>33105</v>
      </c>
      <c r="J19" s="111">
        <v>32294</v>
      </c>
      <c r="K19" s="76">
        <v>15612</v>
      </c>
      <c r="L19" s="76">
        <v>12446</v>
      </c>
      <c r="M19" s="76">
        <v>6165</v>
      </c>
      <c r="N19" s="76">
        <v>5842</v>
      </c>
      <c r="O19" s="76">
        <v>9447</v>
      </c>
      <c r="P19" s="76">
        <v>6604</v>
      </c>
      <c r="Q19" s="76">
        <v>8359</v>
      </c>
      <c r="R19" s="76">
        <v>7650</v>
      </c>
      <c r="S19" s="76">
        <v>4014</v>
      </c>
      <c r="T19" s="76">
        <v>3923</v>
      </c>
      <c r="U19" s="76">
        <v>4345</v>
      </c>
      <c r="V19" s="76">
        <v>3727</v>
      </c>
      <c r="W19" s="76">
        <v>3859</v>
      </c>
      <c r="X19" s="76">
        <v>2308</v>
      </c>
      <c r="Y19" s="76">
        <v>1504</v>
      </c>
      <c r="Z19" s="76">
        <v>1317</v>
      </c>
      <c r="AA19" s="76">
        <v>2355</v>
      </c>
      <c r="AB19" s="76">
        <v>991</v>
      </c>
      <c r="AC19" s="76">
        <v>456</v>
      </c>
      <c r="AD19" s="76">
        <v>407</v>
      </c>
      <c r="AE19" s="76">
        <v>438</v>
      </c>
      <c r="AF19" s="76">
        <v>379</v>
      </c>
      <c r="AG19" s="76">
        <v>18</v>
      </c>
      <c r="AH19" s="76">
        <v>28</v>
      </c>
      <c r="AI19" s="258">
        <f t="shared" si="8"/>
        <v>81.18114271073533</v>
      </c>
      <c r="AJ19" s="258">
        <f t="shared" si="9"/>
        <v>83.27976860035352</v>
      </c>
      <c r="AK19" s="258">
        <f t="shared" si="10"/>
        <v>96.609894566098944</v>
      </c>
      <c r="AL19" s="259">
        <f t="shared" si="7"/>
        <v>96.182814104758648</v>
      </c>
      <c r="AM19" s="259">
        <f t="shared" si="7"/>
        <v>71.112522493913417</v>
      </c>
      <c r="AN19" s="259">
        <f t="shared" si="7"/>
        <v>71.86553603876439</v>
      </c>
    </row>
    <row r="20" spans="1:40" ht="27.75" customHeight="1" x14ac:dyDescent="0.25">
      <c r="A20" s="69">
        <f t="shared" si="11"/>
        <v>11</v>
      </c>
      <c r="B20" s="111" t="s">
        <v>191</v>
      </c>
      <c r="C20" s="111">
        <v>43918</v>
      </c>
      <c r="D20" s="111">
        <v>43918</v>
      </c>
      <c r="E20" s="111">
        <v>8196</v>
      </c>
      <c r="F20" s="111">
        <v>8311</v>
      </c>
      <c r="G20" s="111">
        <v>1614</v>
      </c>
      <c r="H20" s="111">
        <v>1499</v>
      </c>
      <c r="I20" s="111">
        <v>34108</v>
      </c>
      <c r="J20" s="111">
        <v>34108</v>
      </c>
      <c r="K20" s="76">
        <v>13140</v>
      </c>
      <c r="L20" s="76">
        <v>9594</v>
      </c>
      <c r="M20" s="76">
        <v>4179</v>
      </c>
      <c r="N20" s="76">
        <v>2627</v>
      </c>
      <c r="O20" s="76">
        <v>8961</v>
      </c>
      <c r="P20" s="76">
        <v>6967</v>
      </c>
      <c r="Q20" s="76">
        <v>5469</v>
      </c>
      <c r="R20" s="76">
        <v>4449</v>
      </c>
      <c r="S20" s="76">
        <v>2825</v>
      </c>
      <c r="T20" s="76">
        <v>1894</v>
      </c>
      <c r="U20" s="76">
        <v>2644</v>
      </c>
      <c r="V20" s="76">
        <v>2555</v>
      </c>
      <c r="W20" s="76">
        <v>2088</v>
      </c>
      <c r="X20" s="76">
        <v>725</v>
      </c>
      <c r="Y20" s="76">
        <v>1552</v>
      </c>
      <c r="Z20" s="76">
        <v>214</v>
      </c>
      <c r="AA20" s="76">
        <v>536</v>
      </c>
      <c r="AB20" s="76">
        <v>511</v>
      </c>
      <c r="AC20" s="76">
        <v>909</v>
      </c>
      <c r="AD20" s="76">
        <v>306</v>
      </c>
      <c r="AE20" s="76">
        <v>891</v>
      </c>
      <c r="AF20" s="76">
        <v>296</v>
      </c>
      <c r="AG20" s="76">
        <v>18</v>
      </c>
      <c r="AH20" s="76">
        <v>10</v>
      </c>
      <c r="AI20" s="258">
        <f t="shared" si="8"/>
        <v>64.429223744292244</v>
      </c>
      <c r="AJ20" s="258">
        <f t="shared" si="9"/>
        <v>57.119032728788824</v>
      </c>
      <c r="AK20" s="258">
        <f t="shared" si="10"/>
        <v>126.05886575735822</v>
      </c>
      <c r="AL20" s="259">
        <f t="shared" si="7"/>
        <v>91.511229539398556</v>
      </c>
      <c r="AM20" s="259">
        <f t="shared" si="7"/>
        <v>35.687981252092399</v>
      </c>
      <c r="AN20" s="259">
        <f t="shared" si="7"/>
        <v>44.150997559925365</v>
      </c>
    </row>
    <row r="21" spans="1:40" ht="24" customHeight="1" x14ac:dyDescent="0.25">
      <c r="A21" s="69">
        <f t="shared" si="11"/>
        <v>12</v>
      </c>
      <c r="B21" s="111" t="s">
        <v>192</v>
      </c>
      <c r="C21" s="111">
        <v>40000</v>
      </c>
      <c r="D21" s="111">
        <v>39630</v>
      </c>
      <c r="E21" s="111">
        <v>8998</v>
      </c>
      <c r="F21" s="111">
        <v>8940</v>
      </c>
      <c r="G21" s="111">
        <v>1036</v>
      </c>
      <c r="H21" s="111">
        <v>1045</v>
      </c>
      <c r="I21" s="111">
        <v>29966</v>
      </c>
      <c r="J21" s="111">
        <v>29645</v>
      </c>
      <c r="K21" s="76">
        <v>16299</v>
      </c>
      <c r="L21" s="76">
        <v>14940</v>
      </c>
      <c r="M21" s="76">
        <v>6191</v>
      </c>
      <c r="N21" s="76">
        <v>5960</v>
      </c>
      <c r="O21" s="76">
        <v>10108</v>
      </c>
      <c r="P21" s="76">
        <v>8980</v>
      </c>
      <c r="Q21" s="76">
        <v>9897</v>
      </c>
      <c r="R21" s="76">
        <f>T21+V21</f>
        <v>10457</v>
      </c>
      <c r="S21" s="76">
        <v>3938</v>
      </c>
      <c r="T21" s="76">
        <v>4694</v>
      </c>
      <c r="U21" s="76">
        <v>5959</v>
      </c>
      <c r="V21" s="76">
        <v>5763</v>
      </c>
      <c r="W21" s="76">
        <v>1230</v>
      </c>
      <c r="X21" s="76">
        <f>Z21+AB21</f>
        <v>959</v>
      </c>
      <c r="Y21" s="76">
        <v>925</v>
      </c>
      <c r="Z21" s="76">
        <v>728</v>
      </c>
      <c r="AA21" s="76">
        <v>305</v>
      </c>
      <c r="AB21" s="76">
        <v>231</v>
      </c>
      <c r="AC21" s="76">
        <v>311</v>
      </c>
      <c r="AD21" s="76">
        <f>AF21+AH21</f>
        <v>398</v>
      </c>
      <c r="AE21" s="76">
        <v>259</v>
      </c>
      <c r="AF21" s="76">
        <v>289</v>
      </c>
      <c r="AG21" s="76">
        <v>52</v>
      </c>
      <c r="AH21" s="76">
        <v>109</v>
      </c>
      <c r="AI21" s="258">
        <f t="shared" si="8"/>
        <v>70.176084422357206</v>
      </c>
      <c r="AJ21" s="258">
        <f t="shared" si="9"/>
        <v>79.07630522088354</v>
      </c>
      <c r="AK21" s="258">
        <f t="shared" si="10"/>
        <v>82.732999515425618</v>
      </c>
      <c r="AL21" s="259">
        <f t="shared" si="7"/>
        <v>95.822147651006716</v>
      </c>
      <c r="AM21" s="259">
        <f t="shared" si="7"/>
        <v>62.48516026909379</v>
      </c>
      <c r="AN21" s="259">
        <f t="shared" si="7"/>
        <v>67.962138084632514</v>
      </c>
    </row>
    <row r="22" spans="1:40" ht="24.75" customHeight="1" x14ac:dyDescent="0.25">
      <c r="A22" s="69">
        <f t="shared" si="11"/>
        <v>13</v>
      </c>
      <c r="B22" s="111" t="s">
        <v>193</v>
      </c>
      <c r="C22" s="111">
        <v>11628</v>
      </c>
      <c r="D22" s="111">
        <v>12755</v>
      </c>
      <c r="E22" s="111">
        <v>2625</v>
      </c>
      <c r="F22" s="111">
        <v>3781</v>
      </c>
      <c r="G22" s="111">
        <v>436</v>
      </c>
      <c r="H22" s="111">
        <v>453</v>
      </c>
      <c r="I22" s="111">
        <v>8567</v>
      </c>
      <c r="J22" s="111">
        <v>8521</v>
      </c>
      <c r="K22" s="76">
        <v>5787</v>
      </c>
      <c r="L22" s="76">
        <v>7750</v>
      </c>
      <c r="M22" s="76">
        <v>1593</v>
      </c>
      <c r="N22" s="76">
        <v>3064</v>
      </c>
      <c r="O22" s="76">
        <v>4194</v>
      </c>
      <c r="P22" s="76">
        <v>4686</v>
      </c>
      <c r="Q22" s="76">
        <v>2327</v>
      </c>
      <c r="R22" s="76">
        <v>5572</v>
      </c>
      <c r="S22" s="76">
        <v>670</v>
      </c>
      <c r="T22" s="76">
        <v>2386</v>
      </c>
      <c r="U22" s="76">
        <v>1541</v>
      </c>
      <c r="V22" s="76">
        <v>3186</v>
      </c>
      <c r="W22" s="76">
        <v>312</v>
      </c>
      <c r="X22" s="76">
        <v>401</v>
      </c>
      <c r="Y22" s="76">
        <v>198</v>
      </c>
      <c r="Z22" s="76">
        <v>215</v>
      </c>
      <c r="AA22" s="76">
        <v>114</v>
      </c>
      <c r="AB22" s="76">
        <v>186</v>
      </c>
      <c r="AC22" s="76">
        <v>45</v>
      </c>
      <c r="AD22" s="76">
        <v>19</v>
      </c>
      <c r="AE22" s="76">
        <v>36</v>
      </c>
      <c r="AF22" s="76">
        <v>5</v>
      </c>
      <c r="AG22" s="76">
        <v>9</v>
      </c>
      <c r="AH22" s="76">
        <v>14</v>
      </c>
      <c r="AI22" s="258">
        <f t="shared" si="8"/>
        <v>46.379816830827714</v>
      </c>
      <c r="AJ22" s="258">
        <f t="shared" si="9"/>
        <v>77.316129032258061</v>
      </c>
      <c r="AK22" s="258">
        <f t="shared" si="10"/>
        <v>56.748273697426242</v>
      </c>
      <c r="AL22" s="259">
        <f t="shared" si="7"/>
        <v>85.052219321148826</v>
      </c>
      <c r="AM22" s="259">
        <f t="shared" si="7"/>
        <v>39.675727229375298</v>
      </c>
      <c r="AN22" s="259">
        <f t="shared" si="7"/>
        <v>72.257789159197614</v>
      </c>
    </row>
    <row r="23" spans="1:40" ht="24" customHeight="1" x14ac:dyDescent="0.25">
      <c r="A23" s="82"/>
      <c r="B23" s="82" t="s">
        <v>194</v>
      </c>
      <c r="C23" s="82">
        <f>SUM(C10:C22)</f>
        <v>1149996</v>
      </c>
      <c r="D23" s="82">
        <f t="shared" ref="D23:AH23" si="12">SUM(D10:D22)</f>
        <v>1204600</v>
      </c>
      <c r="E23" s="82">
        <f t="shared" si="12"/>
        <v>232447</v>
      </c>
      <c r="F23" s="82">
        <f t="shared" si="12"/>
        <v>275441</v>
      </c>
      <c r="G23" s="82">
        <f t="shared" si="12"/>
        <v>39104</v>
      </c>
      <c r="H23" s="82">
        <f t="shared" si="12"/>
        <v>39962</v>
      </c>
      <c r="I23" s="82">
        <f t="shared" si="12"/>
        <v>878445</v>
      </c>
      <c r="J23" s="82">
        <f t="shared" si="12"/>
        <v>889197</v>
      </c>
      <c r="K23" s="82">
        <f t="shared" si="12"/>
        <v>422848</v>
      </c>
      <c r="L23" s="82">
        <f t="shared" si="12"/>
        <v>400754</v>
      </c>
      <c r="M23" s="82">
        <f t="shared" si="12"/>
        <v>165058</v>
      </c>
      <c r="N23" s="82">
        <f t="shared" si="12"/>
        <v>169369</v>
      </c>
      <c r="O23" s="82">
        <f t="shared" si="12"/>
        <v>257790</v>
      </c>
      <c r="P23" s="82">
        <f t="shared" si="12"/>
        <v>231385</v>
      </c>
      <c r="Q23" s="82">
        <f t="shared" si="12"/>
        <v>171790</v>
      </c>
      <c r="R23" s="82">
        <f t="shared" si="12"/>
        <v>189012</v>
      </c>
      <c r="S23" s="82">
        <f t="shared" si="12"/>
        <v>66137</v>
      </c>
      <c r="T23" s="82">
        <f t="shared" si="12"/>
        <v>75854</v>
      </c>
      <c r="U23" s="82">
        <f t="shared" si="12"/>
        <v>105537</v>
      </c>
      <c r="V23" s="82">
        <f t="shared" si="12"/>
        <v>113158</v>
      </c>
      <c r="W23" s="82">
        <f t="shared" si="12"/>
        <v>88724</v>
      </c>
      <c r="X23" s="82">
        <f t="shared" si="12"/>
        <v>71724</v>
      </c>
      <c r="Y23" s="82">
        <f t="shared" si="12"/>
        <v>50235</v>
      </c>
      <c r="Z23" s="82">
        <f t="shared" si="12"/>
        <v>40734</v>
      </c>
      <c r="AA23" s="82">
        <f t="shared" si="12"/>
        <v>38489</v>
      </c>
      <c r="AB23" s="82">
        <f t="shared" si="12"/>
        <v>30990</v>
      </c>
      <c r="AC23" s="82">
        <f t="shared" si="12"/>
        <v>30228</v>
      </c>
      <c r="AD23" s="82">
        <f t="shared" si="12"/>
        <v>26225</v>
      </c>
      <c r="AE23" s="82">
        <f t="shared" si="12"/>
        <v>19564</v>
      </c>
      <c r="AF23" s="82">
        <f t="shared" si="12"/>
        <v>18041</v>
      </c>
      <c r="AG23" s="82">
        <f t="shared" si="12"/>
        <v>10664</v>
      </c>
      <c r="AH23" s="82">
        <f t="shared" si="12"/>
        <v>8184</v>
      </c>
      <c r="AI23" s="260">
        <f t="shared" si="8"/>
        <v>68.758040714393829</v>
      </c>
      <c r="AJ23" s="260">
        <f t="shared" si="9"/>
        <v>71.605274058399914</v>
      </c>
      <c r="AK23" s="260">
        <f t="shared" si="10"/>
        <v>82.356504986126083</v>
      </c>
      <c r="AL23" s="261">
        <f t="shared" ref="AI23:AN38" si="13">(T23+Z23+AF23)*100/N23</f>
        <v>79.488572288907648</v>
      </c>
      <c r="AM23" s="261">
        <f t="shared" si="13"/>
        <v>60.006206602273167</v>
      </c>
      <c r="AN23" s="261">
        <f t="shared" si="13"/>
        <v>65.834863971303236</v>
      </c>
    </row>
    <row r="24" spans="1:40" s="104" customFormat="1" ht="14.25" customHeight="1" x14ac:dyDescent="0.25">
      <c r="A24" s="67">
        <v>1</v>
      </c>
      <c r="B24" s="67" t="s">
        <v>253</v>
      </c>
      <c r="C24" s="87">
        <v>1222</v>
      </c>
      <c r="D24" s="87">
        <v>1222</v>
      </c>
      <c r="E24" s="87">
        <v>242</v>
      </c>
      <c r="F24" s="87">
        <v>40</v>
      </c>
      <c r="G24" s="87">
        <v>242</v>
      </c>
      <c r="H24" s="87">
        <v>40</v>
      </c>
      <c r="I24" s="87">
        <v>940</v>
      </c>
      <c r="J24" s="87">
        <v>940</v>
      </c>
      <c r="K24" s="86">
        <v>871</v>
      </c>
      <c r="L24" s="86">
        <v>644</v>
      </c>
      <c r="M24" s="86">
        <v>341</v>
      </c>
      <c r="N24" s="86">
        <v>167</v>
      </c>
      <c r="O24" s="86">
        <v>530</v>
      </c>
      <c r="P24" s="86">
        <v>477</v>
      </c>
      <c r="Q24" s="86">
        <v>425</v>
      </c>
      <c r="R24" s="86">
        <v>448</v>
      </c>
      <c r="S24" s="86">
        <v>148</v>
      </c>
      <c r="T24" s="86">
        <v>141</v>
      </c>
      <c r="U24" s="86">
        <v>277</v>
      </c>
      <c r="V24" s="86">
        <v>307</v>
      </c>
      <c r="W24" s="86">
        <v>156</v>
      </c>
      <c r="X24" s="86">
        <v>32</v>
      </c>
      <c r="Y24" s="86">
        <v>94</v>
      </c>
      <c r="Z24" s="86">
        <v>5</v>
      </c>
      <c r="AA24" s="86">
        <v>62</v>
      </c>
      <c r="AB24" s="86">
        <v>27</v>
      </c>
      <c r="AC24" s="86">
        <v>43</v>
      </c>
      <c r="AD24" s="86">
        <v>25</v>
      </c>
      <c r="AE24" s="86">
        <v>27</v>
      </c>
      <c r="AF24" s="86">
        <v>20</v>
      </c>
      <c r="AG24" s="86">
        <v>16</v>
      </c>
      <c r="AH24" s="86">
        <v>5</v>
      </c>
      <c r="AI24" s="259">
        <f t="shared" ref="AI24:AK57" si="14">(Q24+W24+AC24)*100/K24</f>
        <v>71.641791044776113</v>
      </c>
      <c r="AJ24" s="259">
        <f t="shared" si="14"/>
        <v>78.41614906832298</v>
      </c>
      <c r="AK24" s="259">
        <f t="shared" si="14"/>
        <v>78.885630498533729</v>
      </c>
      <c r="AL24" s="259">
        <f t="shared" si="13"/>
        <v>99.401197604790426</v>
      </c>
      <c r="AM24" s="259">
        <f t="shared" si="13"/>
        <v>66.981132075471692</v>
      </c>
      <c r="AN24" s="259">
        <f t="shared" si="13"/>
        <v>71.069182389937112</v>
      </c>
    </row>
    <row r="25" spans="1:40" s="104" customFormat="1" ht="14.25" customHeight="1" x14ac:dyDescent="0.25">
      <c r="A25" s="67">
        <f>A24+1</f>
        <v>2</v>
      </c>
      <c r="B25" s="111" t="s">
        <v>227</v>
      </c>
      <c r="C25" s="111">
        <v>17408</v>
      </c>
      <c r="D25" s="111">
        <v>17397</v>
      </c>
      <c r="E25" s="111">
        <v>3496</v>
      </c>
      <c r="F25" s="111">
        <v>3459</v>
      </c>
      <c r="G25" s="111">
        <v>595</v>
      </c>
      <c r="H25" s="111">
        <v>578</v>
      </c>
      <c r="I25" s="111">
        <v>13317</v>
      </c>
      <c r="J25" s="111">
        <v>13360</v>
      </c>
      <c r="K25" s="76">
        <v>8022</v>
      </c>
      <c r="L25" s="76">
        <v>8074</v>
      </c>
      <c r="M25" s="76">
        <v>3663</v>
      </c>
      <c r="N25" s="76">
        <v>4180</v>
      </c>
      <c r="O25" s="76">
        <v>4359</v>
      </c>
      <c r="P25" s="76">
        <v>3894</v>
      </c>
      <c r="Q25" s="76">
        <v>4762</v>
      </c>
      <c r="R25" s="76">
        <v>3707</v>
      </c>
      <c r="S25" s="76">
        <v>2037</v>
      </c>
      <c r="T25" s="76">
        <v>1071</v>
      </c>
      <c r="U25" s="76">
        <v>2725</v>
      </c>
      <c r="V25" s="76">
        <v>2636</v>
      </c>
      <c r="W25" s="76">
        <v>1262</v>
      </c>
      <c r="X25" s="76">
        <v>1719</v>
      </c>
      <c r="Y25" s="76">
        <v>676</v>
      </c>
      <c r="Z25" s="76">
        <v>833</v>
      </c>
      <c r="AA25" s="76">
        <v>586</v>
      </c>
      <c r="AB25" s="76">
        <v>886</v>
      </c>
      <c r="AC25" s="76">
        <v>776</v>
      </c>
      <c r="AD25" s="76">
        <v>633</v>
      </c>
      <c r="AE25" s="76">
        <v>723</v>
      </c>
      <c r="AF25" s="76">
        <v>584</v>
      </c>
      <c r="AG25" s="76">
        <v>53</v>
      </c>
      <c r="AH25" s="76">
        <v>49</v>
      </c>
      <c r="AI25" s="259">
        <f t="shared" si="14"/>
        <v>84.766891049613562</v>
      </c>
      <c r="AJ25" s="259">
        <f t="shared" si="14"/>
        <v>75.043349021550654</v>
      </c>
      <c r="AK25" s="259">
        <f t="shared" si="14"/>
        <v>93.802893802893806</v>
      </c>
      <c r="AL25" s="259">
        <f t="shared" si="13"/>
        <v>59.52153110047847</v>
      </c>
      <c r="AM25" s="259">
        <f t="shared" si="13"/>
        <v>77.173663684331274</v>
      </c>
      <c r="AN25" s="259">
        <f t="shared" si="13"/>
        <v>91.705187467899336</v>
      </c>
    </row>
    <row r="26" spans="1:40" ht="14.25" customHeight="1" x14ac:dyDescent="0.25">
      <c r="A26" s="67">
        <f t="shared" ref="A26:A57" si="15">A25+1</f>
        <v>3</v>
      </c>
      <c r="B26" s="67" t="s">
        <v>195</v>
      </c>
      <c r="C26" s="66">
        <v>64846</v>
      </c>
      <c r="D26" s="111">
        <v>66373</v>
      </c>
      <c r="E26" s="66">
        <v>14169</v>
      </c>
      <c r="F26" s="111">
        <v>14497</v>
      </c>
      <c r="G26" s="66">
        <v>2138</v>
      </c>
      <c r="H26" s="111">
        <v>2270</v>
      </c>
      <c r="I26" s="66">
        <v>48539</v>
      </c>
      <c r="J26" s="69">
        <v>49606</v>
      </c>
      <c r="K26" s="76">
        <v>43665</v>
      </c>
      <c r="L26" s="76">
        <v>39805</v>
      </c>
      <c r="M26" s="76">
        <v>14993</v>
      </c>
      <c r="N26" s="76">
        <v>11856</v>
      </c>
      <c r="O26" s="76">
        <v>28672</v>
      </c>
      <c r="P26" s="76">
        <v>27949</v>
      </c>
      <c r="Q26" s="76">
        <v>8508</v>
      </c>
      <c r="R26" s="76">
        <v>8495</v>
      </c>
      <c r="S26" s="76">
        <v>3313</v>
      </c>
      <c r="T26" s="76">
        <v>2331</v>
      </c>
      <c r="U26" s="76">
        <v>5195</v>
      </c>
      <c r="V26" s="76">
        <v>6164</v>
      </c>
      <c r="W26" s="76">
        <v>3330</v>
      </c>
      <c r="X26" s="76">
        <v>3771</v>
      </c>
      <c r="Y26" s="76">
        <v>3112</v>
      </c>
      <c r="Z26" s="76">
        <v>1758</v>
      </c>
      <c r="AA26" s="76">
        <v>218</v>
      </c>
      <c r="AB26" s="76">
        <v>2013</v>
      </c>
      <c r="AC26" s="76">
        <v>104</v>
      </c>
      <c r="AD26" s="76">
        <v>165</v>
      </c>
      <c r="AE26" s="76">
        <v>96</v>
      </c>
      <c r="AF26" s="76">
        <v>137</v>
      </c>
      <c r="AG26" s="76">
        <v>8</v>
      </c>
      <c r="AH26" s="76">
        <v>28</v>
      </c>
      <c r="AI26" s="259">
        <f t="shared" si="14"/>
        <v>27.349135463185618</v>
      </c>
      <c r="AJ26" s="259">
        <f t="shared" si="14"/>
        <v>31.229745006908679</v>
      </c>
      <c r="AK26" s="259">
        <f t="shared" si="14"/>
        <v>43.493630360835056</v>
      </c>
      <c r="AL26" s="259">
        <f t="shared" si="13"/>
        <v>35.644399460188936</v>
      </c>
      <c r="AM26" s="259">
        <f t="shared" si="13"/>
        <v>18.906947544642858</v>
      </c>
      <c r="AN26" s="259">
        <f t="shared" si="13"/>
        <v>29.357043185802713</v>
      </c>
    </row>
    <row r="27" spans="1:40" ht="14.25" customHeight="1" x14ac:dyDescent="0.25">
      <c r="A27" s="67">
        <f t="shared" si="15"/>
        <v>4</v>
      </c>
      <c r="B27" s="67" t="s">
        <v>196</v>
      </c>
      <c r="C27" s="111">
        <v>37663</v>
      </c>
      <c r="D27" s="111">
        <v>39085</v>
      </c>
      <c r="E27" s="111">
        <v>8282</v>
      </c>
      <c r="F27" s="111">
        <v>9612</v>
      </c>
      <c r="G27" s="111">
        <v>1340</v>
      </c>
      <c r="H27" s="111">
        <v>1379</v>
      </c>
      <c r="I27" s="111">
        <v>28041</v>
      </c>
      <c r="J27" s="111">
        <v>28094</v>
      </c>
      <c r="K27" s="76">
        <v>13114</v>
      </c>
      <c r="L27" s="76">
        <v>12857</v>
      </c>
      <c r="M27" s="76">
        <v>8154</v>
      </c>
      <c r="N27" s="76">
        <v>9166</v>
      </c>
      <c r="O27" s="76">
        <v>4960</v>
      </c>
      <c r="P27" s="76">
        <v>3691</v>
      </c>
      <c r="Q27" s="76">
        <v>4965</v>
      </c>
      <c r="R27" s="76">
        <v>3918</v>
      </c>
      <c r="S27" s="76">
        <v>1355</v>
      </c>
      <c r="T27" s="76">
        <v>1982</v>
      </c>
      <c r="U27" s="76">
        <v>3610</v>
      </c>
      <c r="V27" s="76">
        <v>1936</v>
      </c>
      <c r="W27" s="76">
        <v>1317</v>
      </c>
      <c r="X27" s="76">
        <v>1908</v>
      </c>
      <c r="Y27" s="76">
        <v>968</v>
      </c>
      <c r="Z27" s="76">
        <v>1379</v>
      </c>
      <c r="AA27" s="76">
        <v>349</v>
      </c>
      <c r="AB27" s="76">
        <v>529</v>
      </c>
      <c r="AC27" s="76">
        <v>755</v>
      </c>
      <c r="AD27" s="76">
        <v>1916</v>
      </c>
      <c r="AE27" s="76">
        <v>723</v>
      </c>
      <c r="AF27" s="76">
        <v>1912</v>
      </c>
      <c r="AG27" s="76">
        <v>32</v>
      </c>
      <c r="AH27" s="76">
        <v>4</v>
      </c>
      <c r="AI27" s="259">
        <f t="shared" si="14"/>
        <v>53.660210462101574</v>
      </c>
      <c r="AJ27" s="259">
        <f t="shared" si="14"/>
        <v>60.216224624718052</v>
      </c>
      <c r="AK27" s="259">
        <f t="shared" si="14"/>
        <v>37.355898945302918</v>
      </c>
      <c r="AL27" s="259">
        <f t="shared" si="13"/>
        <v>57.527820205105826</v>
      </c>
      <c r="AM27" s="259">
        <f t="shared" si="13"/>
        <v>80.463709677419359</v>
      </c>
      <c r="AN27" s="259">
        <f t="shared" si="13"/>
        <v>66.892441072879976</v>
      </c>
    </row>
    <row r="28" spans="1:40" ht="14.25" customHeight="1" x14ac:dyDescent="0.25">
      <c r="A28" s="67">
        <f t="shared" si="15"/>
        <v>5</v>
      </c>
      <c r="B28" s="67" t="s">
        <v>197</v>
      </c>
      <c r="C28" s="111">
        <v>45167</v>
      </c>
      <c r="D28" s="111">
        <v>44634</v>
      </c>
      <c r="E28" s="111">
        <v>7766</v>
      </c>
      <c r="F28" s="111">
        <v>7492</v>
      </c>
      <c r="G28" s="111">
        <v>1405</v>
      </c>
      <c r="H28" s="111">
        <v>1471</v>
      </c>
      <c r="I28" s="111">
        <v>35996</v>
      </c>
      <c r="J28" s="111">
        <v>35671</v>
      </c>
      <c r="K28" s="76">
        <v>22143</v>
      </c>
      <c r="L28" s="76">
        <v>20886</v>
      </c>
      <c r="M28" s="76">
        <v>10826</v>
      </c>
      <c r="N28" s="76">
        <v>10909</v>
      </c>
      <c r="O28" s="76">
        <v>11317</v>
      </c>
      <c r="P28" s="76">
        <v>9977</v>
      </c>
      <c r="Q28" s="76">
        <v>12278</v>
      </c>
      <c r="R28" s="76">
        <v>11930</v>
      </c>
      <c r="S28" s="76">
        <v>6155</v>
      </c>
      <c r="T28" s="76">
        <v>6400</v>
      </c>
      <c r="U28" s="76">
        <v>6123</v>
      </c>
      <c r="V28" s="76">
        <v>5530</v>
      </c>
      <c r="W28" s="76">
        <v>4357</v>
      </c>
      <c r="X28" s="76">
        <v>3974</v>
      </c>
      <c r="Y28" s="76">
        <v>2046</v>
      </c>
      <c r="Z28" s="76">
        <v>2000</v>
      </c>
      <c r="AA28" s="76">
        <v>2311</v>
      </c>
      <c r="AB28" s="76">
        <v>1974</v>
      </c>
      <c r="AC28" s="76">
        <v>1075</v>
      </c>
      <c r="AD28" s="76">
        <v>1247</v>
      </c>
      <c r="AE28" s="76">
        <v>1034</v>
      </c>
      <c r="AF28" s="76">
        <v>1235</v>
      </c>
      <c r="AG28" s="76">
        <v>41</v>
      </c>
      <c r="AH28" s="76">
        <v>12</v>
      </c>
      <c r="AI28" s="259">
        <f t="shared" si="14"/>
        <v>79.980129160457025</v>
      </c>
      <c r="AJ28" s="259">
        <f t="shared" si="14"/>
        <v>82.117207698937094</v>
      </c>
      <c r="AK28" s="259">
        <f t="shared" si="14"/>
        <v>85.303898023277299</v>
      </c>
      <c r="AL28" s="259">
        <f t="shared" si="13"/>
        <v>88.321569346411223</v>
      </c>
      <c r="AM28" s="259">
        <f t="shared" si="13"/>
        <v>74.887337633648499</v>
      </c>
      <c r="AN28" s="259">
        <f t="shared" si="13"/>
        <v>75.333266512979847</v>
      </c>
    </row>
    <row r="29" spans="1:40" ht="14.25" customHeight="1" x14ac:dyDescent="0.25">
      <c r="A29" s="67">
        <f t="shared" si="15"/>
        <v>6</v>
      </c>
      <c r="B29" s="67" t="s">
        <v>198</v>
      </c>
      <c r="C29" s="111">
        <v>28358</v>
      </c>
      <c r="D29" s="111">
        <v>27838</v>
      </c>
      <c r="E29" s="111">
        <v>5857</v>
      </c>
      <c r="F29" s="111">
        <v>5813</v>
      </c>
      <c r="G29" s="111">
        <v>891</v>
      </c>
      <c r="H29" s="111">
        <v>960</v>
      </c>
      <c r="I29" s="111">
        <v>21610</v>
      </c>
      <c r="J29" s="111">
        <v>21065</v>
      </c>
      <c r="K29" s="76">
        <v>13956</v>
      </c>
      <c r="L29" s="76">
        <v>12721</v>
      </c>
      <c r="M29" s="76">
        <v>5829</v>
      </c>
      <c r="N29" s="76">
        <v>5715</v>
      </c>
      <c r="O29" s="76">
        <v>8127</v>
      </c>
      <c r="P29" s="76">
        <v>7006</v>
      </c>
      <c r="Q29" s="76">
        <v>6704</v>
      </c>
      <c r="R29" s="76">
        <v>4102</v>
      </c>
      <c r="S29" s="76">
        <v>2636</v>
      </c>
      <c r="T29" s="76">
        <v>1699</v>
      </c>
      <c r="U29" s="76">
        <v>4068</v>
      </c>
      <c r="V29" s="76">
        <v>2403</v>
      </c>
      <c r="W29" s="76">
        <v>1627</v>
      </c>
      <c r="X29" s="76">
        <v>1009</v>
      </c>
      <c r="Y29" s="76">
        <v>512</v>
      </c>
      <c r="Z29" s="76">
        <v>417</v>
      </c>
      <c r="AA29" s="76">
        <v>1115</v>
      </c>
      <c r="AB29" s="76">
        <v>592</v>
      </c>
      <c r="AC29" s="76">
        <v>873</v>
      </c>
      <c r="AD29" s="76">
        <v>389</v>
      </c>
      <c r="AE29" s="76">
        <v>587</v>
      </c>
      <c r="AF29" s="76">
        <v>276</v>
      </c>
      <c r="AG29" s="76">
        <v>286</v>
      </c>
      <c r="AH29" s="76">
        <v>113</v>
      </c>
      <c r="AI29" s="259">
        <f t="shared" si="14"/>
        <v>65.950128976784185</v>
      </c>
      <c r="AJ29" s="259">
        <f t="shared" si="14"/>
        <v>43.235594685952364</v>
      </c>
      <c r="AK29" s="259">
        <f t="shared" si="14"/>
        <v>64.076170869788982</v>
      </c>
      <c r="AL29" s="259">
        <f t="shared" si="13"/>
        <v>41.85476815398075</v>
      </c>
      <c r="AM29" s="259">
        <f t="shared" si="13"/>
        <v>67.294204503506833</v>
      </c>
      <c r="AN29" s="259">
        <f t="shared" si="13"/>
        <v>44.361975449614619</v>
      </c>
    </row>
    <row r="30" spans="1:40" ht="14.25" customHeight="1" x14ac:dyDescent="0.25">
      <c r="A30" s="67">
        <f t="shared" si="15"/>
        <v>7</v>
      </c>
      <c r="B30" s="67" t="s">
        <v>199</v>
      </c>
      <c r="C30" s="111">
        <v>27544</v>
      </c>
      <c r="D30" s="111">
        <v>27294</v>
      </c>
      <c r="E30" s="111">
        <v>5539</v>
      </c>
      <c r="F30" s="111">
        <v>5389</v>
      </c>
      <c r="G30" s="111">
        <v>804</v>
      </c>
      <c r="H30" s="111">
        <v>904</v>
      </c>
      <c r="I30" s="111">
        <v>21201</v>
      </c>
      <c r="J30" s="111">
        <v>21001</v>
      </c>
      <c r="K30" s="76">
        <v>15208</v>
      </c>
      <c r="L30" s="76">
        <v>13542</v>
      </c>
      <c r="M30" s="76">
        <v>5646</v>
      </c>
      <c r="N30" s="76">
        <v>5077</v>
      </c>
      <c r="O30" s="76">
        <v>9562</v>
      </c>
      <c r="P30" s="76">
        <v>8465</v>
      </c>
      <c r="Q30" s="76">
        <v>7630</v>
      </c>
      <c r="R30" s="76">
        <v>7899</v>
      </c>
      <c r="S30" s="76">
        <v>2068</v>
      </c>
      <c r="T30" s="76">
        <v>2623</v>
      </c>
      <c r="U30" s="76">
        <v>5562</v>
      </c>
      <c r="V30" s="76">
        <v>5276</v>
      </c>
      <c r="W30" s="76">
        <v>4572</v>
      </c>
      <c r="X30" s="76">
        <v>2203</v>
      </c>
      <c r="Y30" s="76">
        <v>1646</v>
      </c>
      <c r="Z30" s="76">
        <v>752</v>
      </c>
      <c r="AA30" s="76">
        <v>2926</v>
      </c>
      <c r="AB30" s="76">
        <v>1451</v>
      </c>
      <c r="AC30" s="76">
        <v>3006</v>
      </c>
      <c r="AD30" s="76">
        <v>312</v>
      </c>
      <c r="AE30" s="76">
        <v>1932</v>
      </c>
      <c r="AF30" s="76">
        <v>302</v>
      </c>
      <c r="AG30" s="76">
        <v>1074</v>
      </c>
      <c r="AH30" s="76">
        <v>10</v>
      </c>
      <c r="AI30" s="259">
        <f t="shared" si="14"/>
        <v>100</v>
      </c>
      <c r="AJ30" s="259">
        <f t="shared" si="14"/>
        <v>76.901491655590021</v>
      </c>
      <c r="AK30" s="259">
        <f t="shared" si="14"/>
        <v>100</v>
      </c>
      <c r="AL30" s="259">
        <f t="shared" si="13"/>
        <v>72.42466023242072</v>
      </c>
      <c r="AM30" s="259">
        <f t="shared" si="13"/>
        <v>100</v>
      </c>
      <c r="AN30" s="259">
        <f t="shared" si="13"/>
        <v>79.586532782043705</v>
      </c>
    </row>
    <row r="31" spans="1:40" ht="14.25" customHeight="1" x14ac:dyDescent="0.25">
      <c r="A31" s="67">
        <f t="shared" si="15"/>
        <v>8</v>
      </c>
      <c r="B31" s="111" t="s">
        <v>200</v>
      </c>
      <c r="C31" s="111">
        <v>42511</v>
      </c>
      <c r="D31" s="111">
        <v>42145</v>
      </c>
      <c r="E31" s="111">
        <v>8685</v>
      </c>
      <c r="F31" s="111">
        <v>8514</v>
      </c>
      <c r="G31" s="111">
        <v>1509</v>
      </c>
      <c r="H31" s="111">
        <v>1489</v>
      </c>
      <c r="I31" s="111">
        <v>32317</v>
      </c>
      <c r="J31" s="111">
        <v>32142</v>
      </c>
      <c r="K31" s="76">
        <v>12734</v>
      </c>
      <c r="L31" s="76">
        <v>12216</v>
      </c>
      <c r="M31" s="76">
        <v>5087</v>
      </c>
      <c r="N31" s="76">
        <v>6010</v>
      </c>
      <c r="O31" s="76">
        <v>7647</v>
      </c>
      <c r="P31" s="76">
        <v>6206</v>
      </c>
      <c r="Q31" s="76">
        <v>4207</v>
      </c>
      <c r="R31" s="76">
        <v>5716</v>
      </c>
      <c r="S31" s="76">
        <v>1747</v>
      </c>
      <c r="T31" s="76">
        <v>2276</v>
      </c>
      <c r="U31" s="76">
        <v>2460</v>
      </c>
      <c r="V31" s="76">
        <v>3440</v>
      </c>
      <c r="W31" s="76">
        <v>1294</v>
      </c>
      <c r="X31" s="76">
        <v>1548</v>
      </c>
      <c r="Y31" s="76">
        <v>610</v>
      </c>
      <c r="Z31" s="76">
        <v>1000</v>
      </c>
      <c r="AA31" s="76">
        <v>684</v>
      </c>
      <c r="AB31" s="76">
        <v>548</v>
      </c>
      <c r="AC31" s="76">
        <v>366</v>
      </c>
      <c r="AD31" s="76">
        <v>303</v>
      </c>
      <c r="AE31" s="76">
        <v>308</v>
      </c>
      <c r="AF31" s="76">
        <v>254</v>
      </c>
      <c r="AG31" s="76">
        <v>58</v>
      </c>
      <c r="AH31" s="76">
        <v>49</v>
      </c>
      <c r="AI31" s="259">
        <f t="shared" si="14"/>
        <v>46.073504005025917</v>
      </c>
      <c r="AJ31" s="259">
        <f t="shared" si="14"/>
        <v>61.943352979698759</v>
      </c>
      <c r="AK31" s="259">
        <f t="shared" si="14"/>
        <v>52.388441124434834</v>
      </c>
      <c r="AL31" s="259">
        <f t="shared" si="13"/>
        <v>58.735440931780367</v>
      </c>
      <c r="AM31" s="259">
        <f t="shared" si="13"/>
        <v>41.872629789459921</v>
      </c>
      <c r="AN31" s="259">
        <f t="shared" si="13"/>
        <v>65.049951659684183</v>
      </c>
    </row>
    <row r="32" spans="1:40" x14ac:dyDescent="0.25">
      <c r="A32" s="67">
        <f t="shared" si="15"/>
        <v>9</v>
      </c>
      <c r="B32" s="67" t="s">
        <v>201</v>
      </c>
      <c r="C32" s="77">
        <v>26470</v>
      </c>
      <c r="D32" s="77">
        <v>26536</v>
      </c>
      <c r="E32" s="77">
        <v>4665</v>
      </c>
      <c r="F32" s="77">
        <v>4645</v>
      </c>
      <c r="G32" s="77">
        <v>858</v>
      </c>
      <c r="H32" s="77">
        <v>843</v>
      </c>
      <c r="I32" s="77">
        <v>20947</v>
      </c>
      <c r="J32" s="77">
        <v>21048</v>
      </c>
      <c r="K32" s="76">
        <v>10581</v>
      </c>
      <c r="L32" s="76">
        <v>7672</v>
      </c>
      <c r="M32" s="76">
        <v>4688</v>
      </c>
      <c r="N32" s="76">
        <v>3269</v>
      </c>
      <c r="O32" s="76">
        <v>5893</v>
      </c>
      <c r="P32" s="76">
        <v>4403</v>
      </c>
      <c r="Q32" s="76">
        <v>6844</v>
      </c>
      <c r="R32" s="76">
        <v>5379</v>
      </c>
      <c r="S32" s="76">
        <v>2567</v>
      </c>
      <c r="T32" s="76">
        <v>2312</v>
      </c>
      <c r="U32" s="76">
        <v>4277</v>
      </c>
      <c r="V32" s="76">
        <v>3067</v>
      </c>
      <c r="W32" s="76">
        <v>1336</v>
      </c>
      <c r="X32" s="76">
        <v>958</v>
      </c>
      <c r="Y32" s="76">
        <v>839</v>
      </c>
      <c r="Z32" s="76">
        <v>568</v>
      </c>
      <c r="AA32" s="76">
        <v>497</v>
      </c>
      <c r="AB32" s="76">
        <v>369</v>
      </c>
      <c r="AC32" s="76">
        <v>673</v>
      </c>
      <c r="AD32" s="76">
        <v>486</v>
      </c>
      <c r="AE32" s="76">
        <v>576</v>
      </c>
      <c r="AF32" s="76">
        <v>374</v>
      </c>
      <c r="AG32" s="76">
        <v>97</v>
      </c>
      <c r="AH32" s="76">
        <v>83</v>
      </c>
      <c r="AI32" s="259">
        <f t="shared" si="14"/>
        <v>83.668840374255737</v>
      </c>
      <c r="AJ32" s="259">
        <f t="shared" si="14"/>
        <v>88.933785192909284</v>
      </c>
      <c r="AK32" s="259">
        <f t="shared" si="14"/>
        <v>84.940273037542667</v>
      </c>
      <c r="AL32" s="259">
        <f t="shared" si="13"/>
        <v>99.541144080758642</v>
      </c>
      <c r="AM32" s="259">
        <f t="shared" si="13"/>
        <v>82.657390123875786</v>
      </c>
      <c r="AN32" s="259">
        <f t="shared" si="13"/>
        <v>79.922779922779924</v>
      </c>
    </row>
    <row r="33" spans="1:40" x14ac:dyDescent="0.25">
      <c r="A33" s="67">
        <f t="shared" si="15"/>
        <v>10</v>
      </c>
      <c r="B33" s="67" t="s">
        <v>202</v>
      </c>
      <c r="C33" s="111">
        <v>36607</v>
      </c>
      <c r="D33" s="111">
        <v>37614</v>
      </c>
      <c r="E33" s="111">
        <v>7332</v>
      </c>
      <c r="F33" s="111">
        <v>7112</v>
      </c>
      <c r="G33" s="111">
        <v>1246</v>
      </c>
      <c r="H33" s="111">
        <v>1213</v>
      </c>
      <c r="I33" s="111">
        <v>28029</v>
      </c>
      <c r="J33" s="111">
        <v>29289</v>
      </c>
      <c r="K33" s="76">
        <v>6714</v>
      </c>
      <c r="L33" s="76">
        <v>9145</v>
      </c>
      <c r="M33" s="76">
        <v>2899</v>
      </c>
      <c r="N33" s="76">
        <v>3305</v>
      </c>
      <c r="O33" s="76">
        <v>3815</v>
      </c>
      <c r="P33" s="76">
        <v>5840</v>
      </c>
      <c r="Q33" s="76">
        <v>3524</v>
      </c>
      <c r="R33" s="76">
        <v>4760</v>
      </c>
      <c r="S33" s="76">
        <v>712</v>
      </c>
      <c r="T33" s="76">
        <v>1385</v>
      </c>
      <c r="U33" s="76">
        <v>2812</v>
      </c>
      <c r="V33" s="76">
        <v>3375</v>
      </c>
      <c r="W33" s="76">
        <v>1265</v>
      </c>
      <c r="X33" s="76">
        <v>1943</v>
      </c>
      <c r="Y33" s="76">
        <v>739</v>
      </c>
      <c r="Z33" s="76">
        <v>1320</v>
      </c>
      <c r="AA33" s="76">
        <v>526</v>
      </c>
      <c r="AB33" s="76">
        <v>623</v>
      </c>
      <c r="AC33" s="76">
        <v>422</v>
      </c>
      <c r="AD33" s="76">
        <v>506</v>
      </c>
      <c r="AE33" s="76">
        <v>407</v>
      </c>
      <c r="AF33" s="76">
        <v>485</v>
      </c>
      <c r="AG33" s="76">
        <v>15</v>
      </c>
      <c r="AH33" s="76">
        <v>21</v>
      </c>
      <c r="AI33" s="259">
        <f t="shared" si="14"/>
        <v>77.613941018766752</v>
      </c>
      <c r="AJ33" s="259">
        <f t="shared" si="14"/>
        <v>78.829961727720061</v>
      </c>
      <c r="AK33" s="259">
        <f t="shared" si="14"/>
        <v>64.091065884787852</v>
      </c>
      <c r="AL33" s="259">
        <f t="shared" si="13"/>
        <v>96.520423600605142</v>
      </c>
      <c r="AM33" s="259">
        <f t="shared" si="13"/>
        <v>87.88990825688073</v>
      </c>
      <c r="AN33" s="259">
        <f t="shared" si="13"/>
        <v>68.81849315068493</v>
      </c>
    </row>
    <row r="34" spans="1:40" x14ac:dyDescent="0.25">
      <c r="A34" s="67">
        <f t="shared" si="15"/>
        <v>11</v>
      </c>
      <c r="B34" s="111" t="s">
        <v>245</v>
      </c>
      <c r="C34" s="111">
        <v>13238</v>
      </c>
      <c r="D34" s="111">
        <v>12846</v>
      </c>
      <c r="E34" s="111">
        <v>2213</v>
      </c>
      <c r="F34" s="111">
        <v>2138</v>
      </c>
      <c r="G34" s="111">
        <v>411</v>
      </c>
      <c r="H34" s="111">
        <v>459</v>
      </c>
      <c r="I34" s="111">
        <v>10614</v>
      </c>
      <c r="J34" s="111">
        <v>10249</v>
      </c>
      <c r="K34" s="76">
        <v>4652</v>
      </c>
      <c r="L34" s="76">
        <v>5268</v>
      </c>
      <c r="M34" s="76">
        <v>2261</v>
      </c>
      <c r="N34" s="76">
        <v>2920</v>
      </c>
      <c r="O34" s="76">
        <v>2391</v>
      </c>
      <c r="P34" s="76">
        <v>2348</v>
      </c>
      <c r="Q34" s="76">
        <v>1877</v>
      </c>
      <c r="R34" s="76">
        <v>2632</v>
      </c>
      <c r="S34" s="76">
        <v>486</v>
      </c>
      <c r="T34" s="76">
        <v>988</v>
      </c>
      <c r="U34" s="76">
        <v>1391</v>
      </c>
      <c r="V34" s="76">
        <v>1644</v>
      </c>
      <c r="W34" s="76">
        <v>938</v>
      </c>
      <c r="X34" s="76">
        <v>1551</v>
      </c>
      <c r="Y34" s="76">
        <v>907</v>
      </c>
      <c r="Z34" s="76">
        <v>1076</v>
      </c>
      <c r="AA34" s="76">
        <v>31</v>
      </c>
      <c r="AB34" s="76">
        <v>475</v>
      </c>
      <c r="AC34" s="76">
        <v>71</v>
      </c>
      <c r="AD34" s="76">
        <v>151</v>
      </c>
      <c r="AE34" s="76">
        <v>71</v>
      </c>
      <c r="AF34" s="76">
        <v>151</v>
      </c>
      <c r="AG34" s="76"/>
      <c r="AH34" s="76"/>
      <c r="AI34" s="259">
        <f t="shared" si="14"/>
        <v>62.037833190025793</v>
      </c>
      <c r="AJ34" s="259">
        <f t="shared" si="14"/>
        <v>82.270311313591492</v>
      </c>
      <c r="AK34" s="259">
        <f t="shared" si="14"/>
        <v>64.75011057054401</v>
      </c>
      <c r="AL34" s="259">
        <f t="shared" si="13"/>
        <v>75.856164383561648</v>
      </c>
      <c r="AM34" s="259">
        <f t="shared" si="13"/>
        <v>59.47302383939774</v>
      </c>
      <c r="AN34" s="259">
        <f t="shared" si="13"/>
        <v>90.24701873935264</v>
      </c>
    </row>
    <row r="35" spans="1:40" x14ac:dyDescent="0.25">
      <c r="A35" s="67">
        <f t="shared" si="15"/>
        <v>12</v>
      </c>
      <c r="B35" s="67" t="s">
        <v>203</v>
      </c>
      <c r="C35" s="111">
        <v>11091</v>
      </c>
      <c r="D35" s="111">
        <v>13110</v>
      </c>
      <c r="E35" s="111">
        <v>3623</v>
      </c>
      <c r="F35" s="111">
        <v>3101</v>
      </c>
      <c r="G35" s="111">
        <v>815</v>
      </c>
      <c r="H35" s="111">
        <v>467</v>
      </c>
      <c r="I35" s="111">
        <v>6653</v>
      </c>
      <c r="J35" s="111">
        <v>9542</v>
      </c>
      <c r="K35" s="76">
        <v>4384</v>
      </c>
      <c r="L35" s="76">
        <v>5186</v>
      </c>
      <c r="M35" s="76">
        <v>354</v>
      </c>
      <c r="N35" s="76">
        <v>2805</v>
      </c>
      <c r="O35" s="76">
        <v>2326</v>
      </c>
      <c r="P35" s="76">
        <v>2381</v>
      </c>
      <c r="Q35" s="76">
        <v>2022</v>
      </c>
      <c r="R35" s="76">
        <v>2418</v>
      </c>
      <c r="S35" s="76">
        <v>987</v>
      </c>
      <c r="T35" s="76">
        <v>1503</v>
      </c>
      <c r="U35" s="76">
        <v>1035</v>
      </c>
      <c r="V35" s="76">
        <v>915</v>
      </c>
      <c r="W35" s="76">
        <v>648</v>
      </c>
      <c r="X35" s="76">
        <v>832</v>
      </c>
      <c r="Y35" s="76">
        <v>566</v>
      </c>
      <c r="Z35" s="76">
        <v>702</v>
      </c>
      <c r="AA35" s="76">
        <v>82</v>
      </c>
      <c r="AB35" s="76">
        <v>130</v>
      </c>
      <c r="AC35" s="76">
        <v>327</v>
      </c>
      <c r="AD35" s="76">
        <v>421</v>
      </c>
      <c r="AE35" s="76">
        <v>322</v>
      </c>
      <c r="AF35" s="76">
        <v>372</v>
      </c>
      <c r="AG35" s="76">
        <v>5</v>
      </c>
      <c r="AH35" s="76">
        <v>49</v>
      </c>
      <c r="AI35" s="259">
        <f t="shared" si="14"/>
        <v>68.362226277372258</v>
      </c>
      <c r="AJ35" s="259">
        <f t="shared" si="14"/>
        <v>70.786733513305052</v>
      </c>
      <c r="AK35" s="259">
        <f t="shared" si="14"/>
        <v>529.66101694915255</v>
      </c>
      <c r="AL35" s="259">
        <f t="shared" si="13"/>
        <v>91.871657754010698</v>
      </c>
      <c r="AM35" s="259">
        <f t="shared" si="13"/>
        <v>48.23731728288908</v>
      </c>
      <c r="AN35" s="259">
        <f t="shared" si="13"/>
        <v>45.947081058378835</v>
      </c>
    </row>
    <row r="36" spans="1:40" x14ac:dyDescent="0.25">
      <c r="A36" s="67">
        <f t="shared" si="15"/>
        <v>13</v>
      </c>
      <c r="B36" s="67" t="s">
        <v>204</v>
      </c>
      <c r="C36" s="111">
        <v>14126</v>
      </c>
      <c r="D36" s="111">
        <v>13789</v>
      </c>
      <c r="E36" s="111">
        <v>3260</v>
      </c>
      <c r="F36" s="111">
        <v>3134</v>
      </c>
      <c r="G36" s="111">
        <v>474</v>
      </c>
      <c r="H36" s="111">
        <v>466</v>
      </c>
      <c r="I36" s="111">
        <v>10392</v>
      </c>
      <c r="J36" s="111">
        <v>10189</v>
      </c>
      <c r="K36" s="76">
        <v>4571</v>
      </c>
      <c r="L36" s="76">
        <v>4809</v>
      </c>
      <c r="M36" s="76">
        <v>2131</v>
      </c>
      <c r="N36" s="76">
        <v>2717</v>
      </c>
      <c r="O36" s="76">
        <v>2440</v>
      </c>
      <c r="P36" s="76">
        <v>2092</v>
      </c>
      <c r="Q36" s="76">
        <v>1921</v>
      </c>
      <c r="R36" s="76">
        <v>2181</v>
      </c>
      <c r="S36" s="76">
        <v>656</v>
      </c>
      <c r="T36" s="76">
        <v>886</v>
      </c>
      <c r="U36" s="76">
        <v>1265</v>
      </c>
      <c r="V36" s="76">
        <v>1295</v>
      </c>
      <c r="W36" s="76">
        <v>524</v>
      </c>
      <c r="X36" s="76">
        <v>844</v>
      </c>
      <c r="Y36" s="76">
        <v>305</v>
      </c>
      <c r="Z36" s="76">
        <v>781</v>
      </c>
      <c r="AA36" s="76">
        <v>219</v>
      </c>
      <c r="AB36" s="76">
        <v>63</v>
      </c>
      <c r="AC36" s="76">
        <v>448</v>
      </c>
      <c r="AD36" s="76">
        <v>451</v>
      </c>
      <c r="AE36" s="76">
        <v>158</v>
      </c>
      <c r="AF36" s="76">
        <v>390</v>
      </c>
      <c r="AG36" s="76">
        <v>290</v>
      </c>
      <c r="AH36" s="76">
        <v>61</v>
      </c>
      <c r="AI36" s="259">
        <f t="shared" si="14"/>
        <v>63.290308466418729</v>
      </c>
      <c r="AJ36" s="259">
        <f t="shared" si="14"/>
        <v>72.281139530047824</v>
      </c>
      <c r="AK36" s="259">
        <f t="shared" si="14"/>
        <v>52.510558423275455</v>
      </c>
      <c r="AL36" s="259">
        <f t="shared" si="13"/>
        <v>75.708502024291505</v>
      </c>
      <c r="AM36" s="259">
        <f t="shared" si="13"/>
        <v>72.704918032786878</v>
      </c>
      <c r="AN36" s="259">
        <f t="shared" si="13"/>
        <v>67.829827915869984</v>
      </c>
    </row>
    <row r="37" spans="1:40" ht="30" x14ac:dyDescent="0.25">
      <c r="A37" s="67">
        <f t="shared" si="15"/>
        <v>14</v>
      </c>
      <c r="B37" s="111" t="s">
        <v>205</v>
      </c>
      <c r="C37" s="111">
        <v>27477</v>
      </c>
      <c r="D37" s="111">
        <v>26427</v>
      </c>
      <c r="E37" s="111">
        <v>5799</v>
      </c>
      <c r="F37" s="111">
        <v>4250</v>
      </c>
      <c r="G37" s="111">
        <v>1055</v>
      </c>
      <c r="H37" s="111">
        <v>1086</v>
      </c>
      <c r="I37" s="111">
        <v>20623</v>
      </c>
      <c r="J37" s="111">
        <v>21091</v>
      </c>
      <c r="K37" s="76">
        <v>5792</v>
      </c>
      <c r="L37" s="76">
        <v>10520</v>
      </c>
      <c r="M37" s="76">
        <v>2632</v>
      </c>
      <c r="N37" s="76">
        <v>4294</v>
      </c>
      <c r="O37" s="76">
        <v>3160</v>
      </c>
      <c r="P37" s="76">
        <v>6226</v>
      </c>
      <c r="Q37" s="76">
        <v>3938</v>
      </c>
      <c r="R37" s="76">
        <v>5280</v>
      </c>
      <c r="S37" s="76">
        <v>1968</v>
      </c>
      <c r="T37" s="76">
        <v>2282</v>
      </c>
      <c r="U37" s="76">
        <v>1970</v>
      </c>
      <c r="V37" s="76">
        <v>2998</v>
      </c>
      <c r="W37" s="76">
        <v>1787</v>
      </c>
      <c r="X37" s="76">
        <v>2304</v>
      </c>
      <c r="Y37" s="76">
        <v>926</v>
      </c>
      <c r="Z37" s="76">
        <v>1080</v>
      </c>
      <c r="AA37" s="76">
        <v>861</v>
      </c>
      <c r="AB37" s="76">
        <v>1224</v>
      </c>
      <c r="AC37" s="76"/>
      <c r="AD37" s="76">
        <v>192</v>
      </c>
      <c r="AE37" s="76"/>
      <c r="AF37" s="76">
        <v>192</v>
      </c>
      <c r="AG37" s="76"/>
      <c r="AH37" s="76"/>
      <c r="AI37" s="259">
        <f t="shared" si="14"/>
        <v>98.843232044198899</v>
      </c>
      <c r="AJ37" s="259">
        <f t="shared" si="14"/>
        <v>73.916349809885929</v>
      </c>
      <c r="AK37" s="259">
        <f t="shared" si="14"/>
        <v>109.95440729483283</v>
      </c>
      <c r="AL37" s="259">
        <f t="shared" si="13"/>
        <v>82.766651141127156</v>
      </c>
      <c r="AM37" s="259">
        <f t="shared" si="13"/>
        <v>89.588607594936704</v>
      </c>
      <c r="AN37" s="259">
        <f t="shared" si="13"/>
        <v>67.812399614519762</v>
      </c>
    </row>
    <row r="38" spans="1:40" x14ac:dyDescent="0.25">
      <c r="A38" s="67">
        <f t="shared" si="15"/>
        <v>15</v>
      </c>
      <c r="B38" s="67" t="s">
        <v>206</v>
      </c>
      <c r="C38" s="111"/>
      <c r="D38" s="111"/>
      <c r="E38" s="111"/>
      <c r="F38" s="111"/>
      <c r="G38" s="111"/>
      <c r="H38" s="111"/>
      <c r="I38" s="111"/>
      <c r="J38" s="111"/>
      <c r="K38" s="76">
        <v>790</v>
      </c>
      <c r="L38" s="76">
        <v>803</v>
      </c>
      <c r="M38" s="76">
        <v>85</v>
      </c>
      <c r="N38" s="76">
        <v>28</v>
      </c>
      <c r="O38" s="76">
        <v>705</v>
      </c>
      <c r="P38" s="76">
        <v>775</v>
      </c>
      <c r="Q38" s="76">
        <v>441</v>
      </c>
      <c r="R38" s="76">
        <v>445</v>
      </c>
      <c r="S38" s="76">
        <v>20</v>
      </c>
      <c r="T38" s="76"/>
      <c r="U38" s="76">
        <v>421</v>
      </c>
      <c r="V38" s="76">
        <v>445</v>
      </c>
      <c r="W38" s="76">
        <v>122</v>
      </c>
      <c r="X38" s="76">
        <v>90</v>
      </c>
      <c r="Y38" s="76">
        <v>25</v>
      </c>
      <c r="Z38" s="76"/>
      <c r="AA38" s="76">
        <v>97</v>
      </c>
      <c r="AB38" s="76">
        <v>90</v>
      </c>
      <c r="AC38" s="76"/>
      <c r="AD38" s="76"/>
      <c r="AE38" s="76"/>
      <c r="AF38" s="76"/>
      <c r="AG38" s="76"/>
      <c r="AH38" s="76"/>
      <c r="AI38" s="259">
        <f t="shared" si="14"/>
        <v>71.265822784810126</v>
      </c>
      <c r="AJ38" s="259">
        <f t="shared" si="14"/>
        <v>66.625155666251558</v>
      </c>
      <c r="AK38" s="259">
        <f t="shared" si="14"/>
        <v>52.941176470588232</v>
      </c>
      <c r="AL38" s="259">
        <f t="shared" si="13"/>
        <v>0</v>
      </c>
      <c r="AM38" s="259">
        <f t="shared" si="13"/>
        <v>73.475177304964532</v>
      </c>
      <c r="AN38" s="259">
        <f t="shared" si="13"/>
        <v>69.032258064516128</v>
      </c>
    </row>
    <row r="39" spans="1:40" ht="30" x14ac:dyDescent="0.25">
      <c r="A39" s="67">
        <f t="shared" si="15"/>
        <v>16</v>
      </c>
      <c r="B39" s="111" t="s">
        <v>207</v>
      </c>
      <c r="C39" s="111"/>
      <c r="D39" s="111"/>
      <c r="E39" s="111"/>
      <c r="F39" s="111"/>
      <c r="G39" s="111"/>
      <c r="H39" s="111"/>
      <c r="I39" s="111"/>
      <c r="J39" s="111"/>
      <c r="K39" s="76">
        <v>552</v>
      </c>
      <c r="L39" s="76">
        <v>553</v>
      </c>
      <c r="M39" s="76"/>
      <c r="N39" s="76"/>
      <c r="O39" s="76">
        <v>552</v>
      </c>
      <c r="P39" s="76">
        <v>553</v>
      </c>
      <c r="Q39" s="76">
        <v>309</v>
      </c>
      <c r="R39" s="76">
        <v>280</v>
      </c>
      <c r="S39" s="76"/>
      <c r="T39" s="76"/>
      <c r="U39" s="76">
        <v>309</v>
      </c>
      <c r="V39" s="76">
        <v>280</v>
      </c>
      <c r="W39" s="76">
        <v>35</v>
      </c>
      <c r="X39" s="76">
        <v>46</v>
      </c>
      <c r="Y39" s="76"/>
      <c r="Z39" s="76"/>
      <c r="AA39" s="76">
        <v>35</v>
      </c>
      <c r="AB39" s="76">
        <v>46</v>
      </c>
      <c r="AC39" s="76"/>
      <c r="AD39" s="76"/>
      <c r="AE39" s="76"/>
      <c r="AF39" s="76"/>
      <c r="AG39" s="76"/>
      <c r="AH39" s="76"/>
      <c r="AI39" s="259">
        <f t="shared" si="14"/>
        <v>62.318840579710148</v>
      </c>
      <c r="AJ39" s="259">
        <f t="shared" si="14"/>
        <v>58.951175406871613</v>
      </c>
      <c r="AK39" s="259"/>
      <c r="AL39" s="259"/>
      <c r="AM39" s="259">
        <f t="shared" ref="AM39:AN57" si="16">(U39+AA39+AG39)*100/O39</f>
        <v>62.318840579710148</v>
      </c>
      <c r="AN39" s="259">
        <f t="shared" si="16"/>
        <v>58.951175406871613</v>
      </c>
    </row>
    <row r="40" spans="1:40" x14ac:dyDescent="0.25">
      <c r="A40" s="67">
        <f t="shared" si="15"/>
        <v>17</v>
      </c>
      <c r="B40" s="67" t="s">
        <v>208</v>
      </c>
      <c r="C40" s="111"/>
      <c r="D40" s="111"/>
      <c r="E40" s="111"/>
      <c r="F40" s="111"/>
      <c r="G40" s="111"/>
      <c r="H40" s="111"/>
      <c r="I40" s="111"/>
      <c r="J40" s="111"/>
      <c r="K40" s="76">
        <v>25649</v>
      </c>
      <c r="L40" s="76">
        <v>26260</v>
      </c>
      <c r="M40" s="76">
        <v>20869</v>
      </c>
      <c r="N40" s="76">
        <v>21869</v>
      </c>
      <c r="O40" s="76">
        <v>6392</v>
      </c>
      <c r="P40" s="76">
        <v>4391</v>
      </c>
      <c r="Q40" s="76">
        <v>474</v>
      </c>
      <c r="R40" s="76">
        <v>508</v>
      </c>
      <c r="S40" s="76">
        <v>44</v>
      </c>
      <c r="T40" s="76">
        <v>39</v>
      </c>
      <c r="U40" s="76">
        <v>430</v>
      </c>
      <c r="V40" s="76">
        <v>469</v>
      </c>
      <c r="W40" s="76">
        <v>9336</v>
      </c>
      <c r="X40" s="262">
        <v>7038</v>
      </c>
      <c r="Y40" s="76">
        <v>6125</v>
      </c>
      <c r="Z40" s="262">
        <v>6583</v>
      </c>
      <c r="AA40" s="76">
        <v>3211</v>
      </c>
      <c r="AB40" s="76">
        <v>455</v>
      </c>
      <c r="AC40" s="76">
        <v>413</v>
      </c>
      <c r="AD40" s="262">
        <v>1418</v>
      </c>
      <c r="AE40" s="76">
        <v>395</v>
      </c>
      <c r="AF40" s="76">
        <v>1395</v>
      </c>
      <c r="AG40" s="76">
        <v>18</v>
      </c>
      <c r="AH40" s="76">
        <v>23</v>
      </c>
      <c r="AI40" s="259">
        <f t="shared" si="14"/>
        <v>39.857304378338334</v>
      </c>
      <c r="AJ40" s="259">
        <f t="shared" si="14"/>
        <v>34.135567402894132</v>
      </c>
      <c r="AK40" s="259">
        <f t="shared" si="14"/>
        <v>31.453351861612919</v>
      </c>
      <c r="AL40" s="259">
        <f t="shared" ref="AL39:AL57" si="17">(T40+Z40+AF40)*100/N40</f>
        <v>36.659197951438109</v>
      </c>
      <c r="AM40" s="259">
        <f t="shared" si="16"/>
        <v>57.243429286608261</v>
      </c>
      <c r="AN40" s="259">
        <f t="shared" si="16"/>
        <v>21.566841266226373</v>
      </c>
    </row>
    <row r="41" spans="1:40" x14ac:dyDescent="0.25">
      <c r="A41" s="67">
        <f t="shared" si="15"/>
        <v>18</v>
      </c>
      <c r="B41" s="67" t="s">
        <v>209</v>
      </c>
      <c r="C41" s="111"/>
      <c r="D41" s="111"/>
      <c r="E41" s="111"/>
      <c r="F41" s="111"/>
      <c r="G41" s="111"/>
      <c r="H41" s="111"/>
      <c r="I41" s="111"/>
      <c r="J41" s="111"/>
      <c r="K41" s="76">
        <v>6394</v>
      </c>
      <c r="L41" s="76">
        <v>5607</v>
      </c>
      <c r="M41" s="76"/>
      <c r="N41" s="76"/>
      <c r="O41" s="76">
        <v>6394</v>
      </c>
      <c r="P41" s="76">
        <v>5607</v>
      </c>
      <c r="Q41" s="76">
        <v>0</v>
      </c>
      <c r="R41" s="76">
        <v>0</v>
      </c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259"/>
      <c r="AJ41" s="259"/>
      <c r="AK41" s="259"/>
      <c r="AL41" s="259"/>
      <c r="AM41" s="259"/>
      <c r="AN41" s="259"/>
    </row>
    <row r="42" spans="1:40" x14ac:dyDescent="0.25">
      <c r="A42" s="67">
        <f t="shared" si="15"/>
        <v>19</v>
      </c>
      <c r="B42" s="67" t="s">
        <v>211</v>
      </c>
      <c r="C42" s="111"/>
      <c r="D42" s="111"/>
      <c r="E42" s="111"/>
      <c r="F42" s="111"/>
      <c r="G42" s="111"/>
      <c r="H42" s="111"/>
      <c r="I42" s="111"/>
      <c r="J42" s="111"/>
      <c r="K42" s="76">
        <v>502</v>
      </c>
      <c r="L42" s="76">
        <v>590</v>
      </c>
      <c r="M42" s="76"/>
      <c r="N42" s="76"/>
      <c r="O42" s="76">
        <v>502</v>
      </c>
      <c r="P42" s="76">
        <v>590</v>
      </c>
      <c r="Q42" s="76">
        <v>429</v>
      </c>
      <c r="R42" s="76">
        <v>503</v>
      </c>
      <c r="S42" s="76"/>
      <c r="T42" s="76"/>
      <c r="U42" s="76">
        <v>429</v>
      </c>
      <c r="V42" s="76">
        <v>503</v>
      </c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59">
        <f t="shared" si="14"/>
        <v>85.458167330677284</v>
      </c>
      <c r="AJ42" s="259">
        <f t="shared" si="14"/>
        <v>85.254237288135599</v>
      </c>
      <c r="AK42" s="259"/>
      <c r="AL42" s="259"/>
      <c r="AM42" s="259">
        <f t="shared" si="16"/>
        <v>85.458167330677284</v>
      </c>
      <c r="AN42" s="259">
        <f t="shared" si="16"/>
        <v>85.254237288135599</v>
      </c>
    </row>
    <row r="43" spans="1:40" ht="30" x14ac:dyDescent="0.25">
      <c r="A43" s="67">
        <f t="shared" si="15"/>
        <v>20</v>
      </c>
      <c r="B43" s="111" t="s">
        <v>212</v>
      </c>
      <c r="C43" s="111"/>
      <c r="D43" s="111"/>
      <c r="E43" s="111"/>
      <c r="F43" s="111"/>
      <c r="G43" s="111"/>
      <c r="H43" s="111"/>
      <c r="I43" s="111"/>
      <c r="J43" s="111"/>
      <c r="K43" s="76">
        <v>5136</v>
      </c>
      <c r="L43" s="76">
        <v>5136</v>
      </c>
      <c r="M43" s="76">
        <v>4363</v>
      </c>
      <c r="N43" s="76">
        <v>4428</v>
      </c>
      <c r="O43" s="76">
        <v>773</v>
      </c>
      <c r="P43" s="76">
        <v>708</v>
      </c>
      <c r="Q43" s="76">
        <v>134</v>
      </c>
      <c r="R43" s="76">
        <v>134</v>
      </c>
      <c r="S43" s="76">
        <v>17</v>
      </c>
      <c r="T43" s="76">
        <v>17</v>
      </c>
      <c r="U43" s="76">
        <v>117</v>
      </c>
      <c r="V43" s="76">
        <v>117</v>
      </c>
      <c r="W43" s="76">
        <v>2831</v>
      </c>
      <c r="X43" s="76">
        <v>2055</v>
      </c>
      <c r="Y43" s="76">
        <v>2267</v>
      </c>
      <c r="Z43" s="76">
        <v>1606</v>
      </c>
      <c r="AA43" s="76">
        <v>564</v>
      </c>
      <c r="AB43" s="76">
        <v>449</v>
      </c>
      <c r="AC43" s="76">
        <v>1639</v>
      </c>
      <c r="AD43" s="76">
        <v>1049</v>
      </c>
      <c r="AE43" s="76">
        <v>1596</v>
      </c>
      <c r="AF43" s="76">
        <v>1025</v>
      </c>
      <c r="AG43" s="76">
        <v>43</v>
      </c>
      <c r="AH43" s="76">
        <v>24</v>
      </c>
      <c r="AI43" s="259">
        <f t="shared" si="14"/>
        <v>89.64174454828661</v>
      </c>
      <c r="AJ43" s="259">
        <f t="shared" si="14"/>
        <v>63.045171339563865</v>
      </c>
      <c r="AK43" s="259">
        <f t="shared" si="14"/>
        <v>88.929635571854234</v>
      </c>
      <c r="AL43" s="259">
        <f t="shared" si="17"/>
        <v>59.801264679313462</v>
      </c>
      <c r="AM43" s="259">
        <f t="shared" si="16"/>
        <v>93.661060802069855</v>
      </c>
      <c r="AN43" s="259">
        <f t="shared" si="16"/>
        <v>83.333333333333329</v>
      </c>
    </row>
    <row r="44" spans="1:40" ht="30" x14ac:dyDescent="0.25">
      <c r="A44" s="67">
        <f t="shared" si="15"/>
        <v>21</v>
      </c>
      <c r="B44" s="111" t="s">
        <v>213</v>
      </c>
      <c r="C44" s="111"/>
      <c r="D44" s="111"/>
      <c r="E44" s="111"/>
      <c r="F44" s="111"/>
      <c r="G44" s="111"/>
      <c r="H44" s="111"/>
      <c r="I44" s="111"/>
      <c r="J44" s="111"/>
      <c r="K44" s="76">
        <v>280</v>
      </c>
      <c r="L44" s="76">
        <v>185</v>
      </c>
      <c r="M44" s="76"/>
      <c r="N44" s="76"/>
      <c r="O44" s="76">
        <v>160</v>
      </c>
      <c r="P44" s="76">
        <v>185</v>
      </c>
      <c r="Q44" s="76">
        <v>51</v>
      </c>
      <c r="R44" s="76">
        <v>61</v>
      </c>
      <c r="S44" s="76"/>
      <c r="T44" s="76"/>
      <c r="U44" s="76">
        <v>51</v>
      </c>
      <c r="V44" s="76">
        <v>61</v>
      </c>
      <c r="W44" s="76">
        <v>12</v>
      </c>
      <c r="X44" s="76">
        <v>50</v>
      </c>
      <c r="Y44" s="76"/>
      <c r="Z44" s="76"/>
      <c r="AA44" s="76">
        <v>12</v>
      </c>
      <c r="AB44" s="76">
        <v>50</v>
      </c>
      <c r="AC44" s="76">
        <v>3</v>
      </c>
      <c r="AD44" s="76">
        <v>6</v>
      </c>
      <c r="AE44" s="76"/>
      <c r="AF44" s="76"/>
      <c r="AG44" s="76">
        <v>3</v>
      </c>
      <c r="AH44" s="76">
        <v>6</v>
      </c>
      <c r="AI44" s="259">
        <f t="shared" si="14"/>
        <v>23.571428571428573</v>
      </c>
      <c r="AJ44" s="259">
        <f t="shared" si="14"/>
        <v>63.243243243243242</v>
      </c>
      <c r="AK44" s="259"/>
      <c r="AL44" s="259"/>
      <c r="AM44" s="259">
        <f t="shared" si="16"/>
        <v>41.25</v>
      </c>
      <c r="AN44" s="259">
        <f t="shared" si="16"/>
        <v>63.243243243243242</v>
      </c>
    </row>
    <row r="45" spans="1:40" ht="30" x14ac:dyDescent="0.25">
      <c r="A45" s="67">
        <f t="shared" si="15"/>
        <v>22</v>
      </c>
      <c r="B45" s="111" t="s">
        <v>214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259"/>
      <c r="AJ45" s="259"/>
      <c r="AK45" s="259"/>
      <c r="AL45" s="259"/>
      <c r="AM45" s="259"/>
      <c r="AN45" s="259"/>
    </row>
    <row r="46" spans="1:40" ht="30" x14ac:dyDescent="0.25">
      <c r="A46" s="67">
        <f t="shared" si="15"/>
        <v>23</v>
      </c>
      <c r="B46" s="111" t="s">
        <v>215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259"/>
      <c r="AJ46" s="259"/>
      <c r="AK46" s="259"/>
      <c r="AL46" s="259"/>
      <c r="AM46" s="259"/>
      <c r="AN46" s="259"/>
    </row>
    <row r="47" spans="1:40" x14ac:dyDescent="0.25">
      <c r="A47" s="67">
        <f t="shared" si="15"/>
        <v>24</v>
      </c>
      <c r="B47" s="67" t="s">
        <v>216</v>
      </c>
      <c r="C47" s="111">
        <v>28219</v>
      </c>
      <c r="D47" s="111">
        <v>28238</v>
      </c>
      <c r="E47" s="111">
        <v>6116</v>
      </c>
      <c r="F47" s="111">
        <v>5979</v>
      </c>
      <c r="G47" s="111">
        <v>866</v>
      </c>
      <c r="H47" s="111">
        <v>889</v>
      </c>
      <c r="I47" s="111">
        <v>21237</v>
      </c>
      <c r="J47" s="111">
        <v>21370</v>
      </c>
      <c r="K47" s="76">
        <v>12282</v>
      </c>
      <c r="L47" s="76">
        <v>11799</v>
      </c>
      <c r="M47" s="76">
        <v>4730</v>
      </c>
      <c r="N47" s="76">
        <v>5300</v>
      </c>
      <c r="O47" s="76">
        <v>7552</v>
      </c>
      <c r="P47" s="76">
        <v>6499</v>
      </c>
      <c r="Q47" s="76">
        <v>4960</v>
      </c>
      <c r="R47" s="76">
        <v>3727</v>
      </c>
      <c r="S47" s="76">
        <v>2371</v>
      </c>
      <c r="T47" s="76">
        <v>1492</v>
      </c>
      <c r="U47" s="76">
        <v>2589</v>
      </c>
      <c r="V47" s="76">
        <v>2235</v>
      </c>
      <c r="W47" s="76">
        <v>1236</v>
      </c>
      <c r="X47" s="76">
        <v>1943</v>
      </c>
      <c r="Y47" s="76">
        <v>761</v>
      </c>
      <c r="Z47" s="76">
        <v>1636</v>
      </c>
      <c r="AA47" s="76">
        <v>475</v>
      </c>
      <c r="AB47" s="76">
        <v>307</v>
      </c>
      <c r="AC47" s="76">
        <v>852</v>
      </c>
      <c r="AD47" s="76">
        <v>1892</v>
      </c>
      <c r="AE47" s="76">
        <v>827</v>
      </c>
      <c r="AF47" s="76">
        <v>1866</v>
      </c>
      <c r="AG47" s="76">
        <v>25</v>
      </c>
      <c r="AH47" s="76">
        <v>26</v>
      </c>
      <c r="AI47" s="259">
        <f t="shared" si="14"/>
        <v>57.384790750692069</v>
      </c>
      <c r="AJ47" s="259">
        <f t="shared" si="14"/>
        <v>64.090177133655388</v>
      </c>
      <c r="AK47" s="259">
        <f t="shared" si="14"/>
        <v>83.699788583509516</v>
      </c>
      <c r="AL47" s="259">
        <f t="shared" si="17"/>
        <v>94.226415094339629</v>
      </c>
      <c r="AM47" s="259">
        <f t="shared" si="16"/>
        <v>40.903072033898304</v>
      </c>
      <c r="AN47" s="259">
        <f t="shared" si="16"/>
        <v>39.513771349438372</v>
      </c>
    </row>
    <row r="48" spans="1:40" x14ac:dyDescent="0.25">
      <c r="A48" s="67">
        <f t="shared" si="15"/>
        <v>25</v>
      </c>
      <c r="B48" s="67" t="s">
        <v>217</v>
      </c>
      <c r="C48" s="80">
        <v>37656</v>
      </c>
      <c r="D48" s="263">
        <v>37110</v>
      </c>
      <c r="E48" s="80">
        <v>8097</v>
      </c>
      <c r="F48" s="80">
        <v>7946</v>
      </c>
      <c r="G48" s="80">
        <v>1311</v>
      </c>
      <c r="H48" s="80">
        <v>1290</v>
      </c>
      <c r="I48" s="80">
        <v>28157</v>
      </c>
      <c r="J48" s="80">
        <v>28874</v>
      </c>
      <c r="K48" s="264">
        <v>14364</v>
      </c>
      <c r="L48" s="264">
        <v>14508</v>
      </c>
      <c r="M48" s="264">
        <v>9163</v>
      </c>
      <c r="N48" s="264">
        <v>9847</v>
      </c>
      <c r="O48" s="264">
        <v>5201</v>
      </c>
      <c r="P48" s="264">
        <v>4661</v>
      </c>
      <c r="Q48" s="264">
        <v>4272</v>
      </c>
      <c r="R48" s="264">
        <v>3134</v>
      </c>
      <c r="S48" s="264">
        <v>1732</v>
      </c>
      <c r="T48" s="264">
        <v>1242</v>
      </c>
      <c r="U48" s="264">
        <v>2540</v>
      </c>
      <c r="V48" s="264">
        <v>1892</v>
      </c>
      <c r="W48" s="265">
        <v>6295</v>
      </c>
      <c r="X48" s="265">
        <v>4458</v>
      </c>
      <c r="Y48" s="265">
        <v>4582</v>
      </c>
      <c r="Z48" s="265">
        <v>2941</v>
      </c>
      <c r="AA48" s="265">
        <v>1763</v>
      </c>
      <c r="AB48" s="265">
        <v>1517</v>
      </c>
      <c r="AC48" s="265">
        <v>1036</v>
      </c>
      <c r="AD48" s="262">
        <v>926</v>
      </c>
      <c r="AE48" s="262">
        <v>694</v>
      </c>
      <c r="AF48" s="262">
        <v>911</v>
      </c>
      <c r="AG48" s="262">
        <v>342</v>
      </c>
      <c r="AH48" s="262">
        <v>15</v>
      </c>
      <c r="AI48" s="259">
        <f t="shared" si="14"/>
        <v>80.778334725703147</v>
      </c>
      <c r="AJ48" s="259">
        <f t="shared" si="14"/>
        <v>58.712434518886134</v>
      </c>
      <c r="AK48" s="259">
        <f t="shared" si="14"/>
        <v>76.48150169158572</v>
      </c>
      <c r="AL48" s="259">
        <f t="shared" si="17"/>
        <v>51.731491824921292</v>
      </c>
      <c r="AM48" s="259">
        <f t="shared" si="16"/>
        <v>89.309748125360514</v>
      </c>
      <c r="AN48" s="259">
        <f t="shared" si="16"/>
        <v>73.460630765930063</v>
      </c>
    </row>
    <row r="49" spans="1:40" x14ac:dyDescent="0.25">
      <c r="A49" s="67">
        <f t="shared" si="15"/>
        <v>26</v>
      </c>
      <c r="B49" s="67" t="s">
        <v>218</v>
      </c>
      <c r="C49" s="63">
        <v>11824</v>
      </c>
      <c r="D49" s="63">
        <v>12949</v>
      </c>
      <c r="E49" s="63">
        <v>3242</v>
      </c>
      <c r="F49" s="63">
        <v>3231</v>
      </c>
      <c r="G49" s="63">
        <v>457</v>
      </c>
      <c r="H49" s="63">
        <v>452</v>
      </c>
      <c r="I49" s="63">
        <v>8125</v>
      </c>
      <c r="J49" s="63">
        <v>9266</v>
      </c>
      <c r="K49" s="86">
        <v>3035</v>
      </c>
      <c r="L49" s="86">
        <v>3572</v>
      </c>
      <c r="M49" s="86">
        <v>1398</v>
      </c>
      <c r="N49" s="86">
        <v>1551</v>
      </c>
      <c r="O49" s="86">
        <v>1637</v>
      </c>
      <c r="P49" s="86">
        <v>2021</v>
      </c>
      <c r="Q49" s="86">
        <v>787</v>
      </c>
      <c r="R49" s="86">
        <v>1530</v>
      </c>
      <c r="S49" s="86">
        <v>329</v>
      </c>
      <c r="T49" s="86">
        <v>415</v>
      </c>
      <c r="U49" s="86">
        <v>458</v>
      </c>
      <c r="V49" s="86">
        <v>1115</v>
      </c>
      <c r="W49" s="86">
        <v>1103</v>
      </c>
      <c r="X49" s="86">
        <v>856</v>
      </c>
      <c r="Y49" s="86">
        <v>502</v>
      </c>
      <c r="Z49" s="86">
        <v>569</v>
      </c>
      <c r="AA49" s="86">
        <v>601</v>
      </c>
      <c r="AB49" s="86">
        <v>287</v>
      </c>
      <c r="AC49" s="86">
        <v>773</v>
      </c>
      <c r="AD49" s="86">
        <v>446</v>
      </c>
      <c r="AE49" s="86">
        <v>447</v>
      </c>
      <c r="AF49" s="86">
        <v>443</v>
      </c>
      <c r="AG49" s="86">
        <v>43</v>
      </c>
      <c r="AH49" s="86">
        <v>3</v>
      </c>
      <c r="AI49" s="259">
        <f t="shared" si="14"/>
        <v>87.742998352553542</v>
      </c>
      <c r="AJ49" s="259">
        <f t="shared" si="14"/>
        <v>79.283314669652853</v>
      </c>
      <c r="AK49" s="259">
        <f t="shared" si="14"/>
        <v>91.41630901287553</v>
      </c>
      <c r="AL49" s="259">
        <f t="shared" si="17"/>
        <v>92.00515796260477</v>
      </c>
      <c r="AM49" s="259">
        <f t="shared" si="16"/>
        <v>67.318265119120341</v>
      </c>
      <c r="AN49" s="259">
        <f t="shared" si="16"/>
        <v>69.52003958436417</v>
      </c>
    </row>
    <row r="50" spans="1:40" x14ac:dyDescent="0.25">
      <c r="A50" s="67">
        <f t="shared" si="15"/>
        <v>27</v>
      </c>
      <c r="B50" s="67" t="s">
        <v>219</v>
      </c>
      <c r="C50" s="111">
        <v>10225</v>
      </c>
      <c r="D50" s="111">
        <v>10187</v>
      </c>
      <c r="E50" s="111">
        <v>1272</v>
      </c>
      <c r="F50" s="111">
        <v>1255</v>
      </c>
      <c r="G50" s="111">
        <v>269</v>
      </c>
      <c r="H50" s="111">
        <v>272</v>
      </c>
      <c r="I50" s="111">
        <v>8684</v>
      </c>
      <c r="J50" s="111">
        <v>8660</v>
      </c>
      <c r="K50" s="76">
        <v>3466</v>
      </c>
      <c r="L50" s="76">
        <v>3692</v>
      </c>
      <c r="M50" s="76">
        <v>1554</v>
      </c>
      <c r="N50" s="76">
        <v>1345</v>
      </c>
      <c r="O50" s="76">
        <v>1912</v>
      </c>
      <c r="P50" s="76">
        <v>2347</v>
      </c>
      <c r="Q50" s="76">
        <v>1846</v>
      </c>
      <c r="R50" s="76">
        <v>1706</v>
      </c>
      <c r="S50" s="76">
        <v>581</v>
      </c>
      <c r="T50" s="76">
        <v>606</v>
      </c>
      <c r="U50" s="76">
        <v>1265</v>
      </c>
      <c r="V50" s="76">
        <v>1100</v>
      </c>
      <c r="W50" s="76">
        <v>670</v>
      </c>
      <c r="X50" s="76">
        <v>496</v>
      </c>
      <c r="Y50" s="76">
        <v>306</v>
      </c>
      <c r="Z50" s="76">
        <v>152</v>
      </c>
      <c r="AA50" s="76">
        <v>364</v>
      </c>
      <c r="AB50" s="76">
        <v>344</v>
      </c>
      <c r="AC50" s="76">
        <v>64</v>
      </c>
      <c r="AD50" s="76">
        <v>104</v>
      </c>
      <c r="AE50" s="76">
        <v>64</v>
      </c>
      <c r="AF50" s="76">
        <v>104</v>
      </c>
      <c r="AG50" s="76"/>
      <c r="AH50" s="76"/>
      <c r="AI50" s="259">
        <f t="shared" si="14"/>
        <v>74.437391806116565</v>
      </c>
      <c r="AJ50" s="259">
        <f t="shared" si="14"/>
        <v>62.45937161430119</v>
      </c>
      <c r="AK50" s="259">
        <f t="shared" si="14"/>
        <v>61.196911196911195</v>
      </c>
      <c r="AL50" s="259">
        <f t="shared" si="17"/>
        <v>64.089219330855016</v>
      </c>
      <c r="AM50" s="259">
        <f t="shared" si="16"/>
        <v>85.19874476987448</v>
      </c>
      <c r="AN50" s="259">
        <f t="shared" si="16"/>
        <v>61.525351512569237</v>
      </c>
    </row>
    <row r="51" spans="1:40" x14ac:dyDescent="0.25">
      <c r="A51" s="67">
        <f t="shared" si="15"/>
        <v>28</v>
      </c>
      <c r="B51" s="67" t="s">
        <v>220</v>
      </c>
      <c r="C51" s="111">
        <v>2566</v>
      </c>
      <c r="D51" s="111">
        <v>2593</v>
      </c>
      <c r="E51" s="111">
        <v>659</v>
      </c>
      <c r="F51" s="111">
        <v>667</v>
      </c>
      <c r="G51" s="111">
        <v>98</v>
      </c>
      <c r="H51" s="111">
        <v>108</v>
      </c>
      <c r="I51" s="111">
        <v>1809</v>
      </c>
      <c r="J51" s="111">
        <v>1818</v>
      </c>
      <c r="K51" s="76">
        <v>1747</v>
      </c>
      <c r="L51" s="76">
        <v>878</v>
      </c>
      <c r="M51" s="76">
        <v>1065</v>
      </c>
      <c r="N51" s="76">
        <v>403</v>
      </c>
      <c r="O51" s="76">
        <v>682</v>
      </c>
      <c r="P51" s="76">
        <v>475</v>
      </c>
      <c r="Q51" s="76">
        <v>263</v>
      </c>
      <c r="R51" s="76">
        <v>194</v>
      </c>
      <c r="S51" s="76">
        <v>162</v>
      </c>
      <c r="T51" s="76">
        <v>97</v>
      </c>
      <c r="U51" s="76">
        <v>101</v>
      </c>
      <c r="V51" s="76">
        <v>97</v>
      </c>
      <c r="W51" s="76"/>
      <c r="X51" s="76">
        <v>164</v>
      </c>
      <c r="Y51" s="76"/>
      <c r="Z51" s="76">
        <v>81</v>
      </c>
      <c r="AA51" s="76"/>
      <c r="AB51" s="76">
        <v>83</v>
      </c>
      <c r="AC51" s="76"/>
      <c r="AD51" s="76">
        <v>40</v>
      </c>
      <c r="AE51" s="76"/>
      <c r="AF51" s="76">
        <v>35</v>
      </c>
      <c r="AG51" s="76"/>
      <c r="AH51" s="76">
        <v>5</v>
      </c>
      <c r="AI51" s="259">
        <f t="shared" si="14"/>
        <v>15.054378935317688</v>
      </c>
      <c r="AJ51" s="259">
        <f t="shared" si="14"/>
        <v>45.33029612756264</v>
      </c>
      <c r="AK51" s="259">
        <f t="shared" si="14"/>
        <v>15.211267605633802</v>
      </c>
      <c r="AL51" s="259">
        <f t="shared" si="17"/>
        <v>52.853598014888334</v>
      </c>
      <c r="AM51" s="259">
        <f t="shared" si="16"/>
        <v>14.809384164222873</v>
      </c>
      <c r="AN51" s="259">
        <f t="shared" si="16"/>
        <v>38.94736842105263</v>
      </c>
    </row>
    <row r="52" spans="1:40" ht="30" x14ac:dyDescent="0.25">
      <c r="A52" s="67">
        <f t="shared" si="15"/>
        <v>29</v>
      </c>
      <c r="B52" s="111" t="s">
        <v>221</v>
      </c>
      <c r="C52" s="111">
        <v>11496</v>
      </c>
      <c r="D52" s="111">
        <v>11338</v>
      </c>
      <c r="E52" s="111">
        <v>2146</v>
      </c>
      <c r="F52" s="111">
        <v>2108</v>
      </c>
      <c r="G52" s="111">
        <v>464</v>
      </c>
      <c r="H52" s="111">
        <v>525</v>
      </c>
      <c r="I52" s="111">
        <v>8886</v>
      </c>
      <c r="J52" s="111">
        <v>8705</v>
      </c>
      <c r="K52" s="76">
        <v>6324</v>
      </c>
      <c r="L52" s="76">
        <v>5475</v>
      </c>
      <c r="M52" s="76">
        <v>1985</v>
      </c>
      <c r="N52" s="76">
        <v>2161</v>
      </c>
      <c r="O52" s="76">
        <v>4339</v>
      </c>
      <c r="P52" s="76">
        <v>3314</v>
      </c>
      <c r="Q52" s="76">
        <v>2375</v>
      </c>
      <c r="R52" s="76">
        <v>1806</v>
      </c>
      <c r="S52" s="76">
        <v>467</v>
      </c>
      <c r="T52" s="76">
        <v>401</v>
      </c>
      <c r="U52" s="76">
        <v>1908</v>
      </c>
      <c r="V52" s="76">
        <v>1405</v>
      </c>
      <c r="W52" s="76">
        <v>1864</v>
      </c>
      <c r="X52" s="76">
        <v>1899</v>
      </c>
      <c r="Y52" s="76">
        <v>834</v>
      </c>
      <c r="Z52" s="76">
        <v>787</v>
      </c>
      <c r="AA52" s="76">
        <v>1030</v>
      </c>
      <c r="AB52" s="76">
        <v>1112</v>
      </c>
      <c r="AC52" s="76">
        <v>306</v>
      </c>
      <c r="AD52" s="76">
        <v>338</v>
      </c>
      <c r="AE52" s="76">
        <v>265</v>
      </c>
      <c r="AF52" s="76">
        <v>301</v>
      </c>
      <c r="AG52" s="76">
        <v>41</v>
      </c>
      <c r="AH52" s="76">
        <v>37</v>
      </c>
      <c r="AI52" s="259">
        <f t="shared" si="14"/>
        <v>71.869070208728658</v>
      </c>
      <c r="AJ52" s="259">
        <f t="shared" si="14"/>
        <v>73.844748858447488</v>
      </c>
      <c r="AK52" s="259">
        <f t="shared" si="14"/>
        <v>78.891687657430737</v>
      </c>
      <c r="AL52" s="259">
        <f t="shared" si="17"/>
        <v>68.903285515964825</v>
      </c>
      <c r="AM52" s="259">
        <f t="shared" si="16"/>
        <v>68.656372436045174</v>
      </c>
      <c r="AN52" s="259">
        <f t="shared" si="16"/>
        <v>77.066988533494268</v>
      </c>
    </row>
    <row r="53" spans="1:40" x14ac:dyDescent="0.25">
      <c r="A53" s="67">
        <f t="shared" si="15"/>
        <v>30</v>
      </c>
      <c r="B53" s="67" t="s">
        <v>222</v>
      </c>
      <c r="C53" s="111">
        <v>4577</v>
      </c>
      <c r="D53" s="111">
        <v>4376</v>
      </c>
      <c r="E53" s="111">
        <v>829</v>
      </c>
      <c r="F53" s="111">
        <v>820</v>
      </c>
      <c r="G53" s="111">
        <v>169</v>
      </c>
      <c r="H53" s="111">
        <v>152</v>
      </c>
      <c r="I53" s="111">
        <v>3579</v>
      </c>
      <c r="J53" s="111">
        <v>3404</v>
      </c>
      <c r="K53" s="76">
        <v>3446</v>
      </c>
      <c r="L53" s="76">
        <v>2983</v>
      </c>
      <c r="M53" s="76">
        <v>1297</v>
      </c>
      <c r="N53" s="76">
        <v>818</v>
      </c>
      <c r="O53" s="76">
        <v>2149</v>
      </c>
      <c r="P53" s="76">
        <v>2165</v>
      </c>
      <c r="Q53" s="76">
        <v>2046</v>
      </c>
      <c r="R53" s="76">
        <v>694</v>
      </c>
      <c r="S53" s="76">
        <v>837</v>
      </c>
      <c r="T53" s="76">
        <v>330</v>
      </c>
      <c r="U53" s="76">
        <v>1209</v>
      </c>
      <c r="V53" s="76">
        <v>364</v>
      </c>
      <c r="W53" s="76">
        <v>446</v>
      </c>
      <c r="X53" s="76">
        <v>220</v>
      </c>
      <c r="Y53" s="76">
        <v>92</v>
      </c>
      <c r="Z53" s="76">
        <v>86</v>
      </c>
      <c r="AA53" s="76">
        <v>354</v>
      </c>
      <c r="AB53" s="76">
        <v>134</v>
      </c>
      <c r="AC53" s="76">
        <v>726</v>
      </c>
      <c r="AD53" s="76">
        <v>135</v>
      </c>
      <c r="AE53" s="76">
        <v>224</v>
      </c>
      <c r="AF53" s="76">
        <v>51</v>
      </c>
      <c r="AG53" s="76">
        <v>502</v>
      </c>
      <c r="AH53" s="76">
        <v>84</v>
      </c>
      <c r="AI53" s="259">
        <f t="shared" si="14"/>
        <v>93.383633197910626</v>
      </c>
      <c r="AJ53" s="259">
        <f t="shared" si="14"/>
        <v>35.165940328528329</v>
      </c>
      <c r="AK53" s="259">
        <f t="shared" si="14"/>
        <v>88.897455666923676</v>
      </c>
      <c r="AL53" s="259">
        <f t="shared" si="17"/>
        <v>57.090464547677264</v>
      </c>
      <c r="AM53" s="259">
        <f t="shared" si="16"/>
        <v>96.09120521172639</v>
      </c>
      <c r="AN53" s="259">
        <f t="shared" si="16"/>
        <v>26.882217090069283</v>
      </c>
    </row>
    <row r="54" spans="1:40" ht="30" x14ac:dyDescent="0.25">
      <c r="A54" s="67">
        <f t="shared" si="15"/>
        <v>31</v>
      </c>
      <c r="B54" s="111" t="s">
        <v>223</v>
      </c>
      <c r="C54" s="111"/>
      <c r="D54" s="111"/>
      <c r="E54" s="111"/>
      <c r="F54" s="111"/>
      <c r="G54" s="111"/>
      <c r="H54" s="111"/>
      <c r="I54" s="111"/>
      <c r="J54" s="111"/>
      <c r="K54" s="76">
        <v>130</v>
      </c>
      <c r="L54" s="76">
        <v>162</v>
      </c>
      <c r="M54" s="76">
        <v>10</v>
      </c>
      <c r="N54" s="76">
        <v>8</v>
      </c>
      <c r="O54" s="76">
        <v>120</v>
      </c>
      <c r="P54" s="76">
        <v>154</v>
      </c>
      <c r="Q54" s="76">
        <v>100</v>
      </c>
      <c r="R54" s="76">
        <v>106</v>
      </c>
      <c r="S54" s="76">
        <v>6</v>
      </c>
      <c r="T54" s="76">
        <v>8</v>
      </c>
      <c r="U54" s="76">
        <v>94</v>
      </c>
      <c r="V54" s="76">
        <v>98</v>
      </c>
      <c r="W54" s="76"/>
      <c r="X54" s="76">
        <v>25</v>
      </c>
      <c r="Y54" s="76"/>
      <c r="Z54" s="76"/>
      <c r="AA54" s="76"/>
      <c r="AB54" s="76">
        <v>25</v>
      </c>
      <c r="AC54" s="76">
        <v>30</v>
      </c>
      <c r="AD54" s="76">
        <v>3</v>
      </c>
      <c r="AE54" s="76">
        <v>4</v>
      </c>
      <c r="AF54" s="76"/>
      <c r="AG54" s="76">
        <v>26</v>
      </c>
      <c r="AH54" s="76">
        <v>3</v>
      </c>
      <c r="AI54" s="259">
        <f t="shared" si="14"/>
        <v>100</v>
      </c>
      <c r="AJ54" s="259">
        <f t="shared" si="14"/>
        <v>82.716049382716051</v>
      </c>
      <c r="AK54" s="259">
        <f t="shared" si="14"/>
        <v>100</v>
      </c>
      <c r="AL54" s="259">
        <f t="shared" si="17"/>
        <v>100</v>
      </c>
      <c r="AM54" s="259">
        <f t="shared" si="16"/>
        <v>100</v>
      </c>
      <c r="AN54" s="259">
        <f t="shared" si="16"/>
        <v>81.818181818181813</v>
      </c>
    </row>
    <row r="55" spans="1:40" ht="30" x14ac:dyDescent="0.25">
      <c r="A55" s="67">
        <f t="shared" si="15"/>
        <v>32</v>
      </c>
      <c r="B55" s="111" t="s">
        <v>224</v>
      </c>
      <c r="C55" s="67"/>
      <c r="D55" s="67"/>
      <c r="E55" s="67"/>
      <c r="F55" s="67"/>
      <c r="G55" s="67"/>
      <c r="H55" s="67"/>
      <c r="I55" s="67"/>
      <c r="J55" s="67"/>
      <c r="K55" s="67">
        <v>29329</v>
      </c>
      <c r="L55" s="67">
        <v>39393</v>
      </c>
      <c r="M55" s="67">
        <v>53</v>
      </c>
      <c r="N55" s="67">
        <v>118</v>
      </c>
      <c r="O55" s="67">
        <v>29289</v>
      </c>
      <c r="P55" s="67">
        <v>39275</v>
      </c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259"/>
      <c r="AJ55" s="259"/>
      <c r="AK55" s="259"/>
      <c r="AL55" s="259"/>
      <c r="AM55" s="259"/>
      <c r="AN55" s="259"/>
    </row>
    <row r="56" spans="1:40" ht="30" x14ac:dyDescent="0.25">
      <c r="A56" s="67">
        <f t="shared" si="15"/>
        <v>33</v>
      </c>
      <c r="B56" s="111" t="s">
        <v>225</v>
      </c>
      <c r="C56" s="111"/>
      <c r="D56" s="111"/>
      <c r="E56" s="111"/>
      <c r="F56" s="111"/>
      <c r="G56" s="111"/>
      <c r="H56" s="111"/>
      <c r="I56" s="111"/>
      <c r="J56" s="111"/>
      <c r="K56" s="76">
        <v>46</v>
      </c>
      <c r="L56" s="76">
        <v>34</v>
      </c>
      <c r="M56" s="76"/>
      <c r="N56" s="76"/>
      <c r="O56" s="76">
        <v>46</v>
      </c>
      <c r="P56" s="76">
        <v>34</v>
      </c>
      <c r="Q56" s="76">
        <v>23</v>
      </c>
      <c r="R56" s="76">
        <v>34</v>
      </c>
      <c r="S56" s="76"/>
      <c r="T56" s="76"/>
      <c r="U56" s="76">
        <v>23</v>
      </c>
      <c r="V56" s="76">
        <v>34</v>
      </c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259">
        <f t="shared" si="14"/>
        <v>50</v>
      </c>
      <c r="AJ56" s="259">
        <f t="shared" si="14"/>
        <v>100</v>
      </c>
      <c r="AK56" s="259"/>
      <c r="AL56" s="259"/>
      <c r="AM56" s="259">
        <f t="shared" si="16"/>
        <v>50</v>
      </c>
      <c r="AN56" s="259">
        <f t="shared" si="16"/>
        <v>100</v>
      </c>
    </row>
    <row r="57" spans="1:40" ht="45" x14ac:dyDescent="0.25">
      <c r="A57" s="67">
        <f t="shared" si="15"/>
        <v>34</v>
      </c>
      <c r="B57" s="111" t="s">
        <v>226</v>
      </c>
      <c r="C57" s="111"/>
      <c r="D57" s="111"/>
      <c r="E57" s="111"/>
      <c r="F57" s="111"/>
      <c r="G57" s="111"/>
      <c r="H57" s="111"/>
      <c r="I57" s="111"/>
      <c r="J57" s="111"/>
      <c r="K57" s="76">
        <v>189</v>
      </c>
      <c r="L57" s="76">
        <v>310</v>
      </c>
      <c r="M57" s="76">
        <v>189</v>
      </c>
      <c r="N57" s="76">
        <v>310</v>
      </c>
      <c r="O57" s="76"/>
      <c r="P57" s="76"/>
      <c r="Q57" s="76">
        <v>96</v>
      </c>
      <c r="R57" s="76">
        <v>224</v>
      </c>
      <c r="S57" s="76">
        <v>96</v>
      </c>
      <c r="T57" s="76">
        <v>224</v>
      </c>
      <c r="U57" s="76"/>
      <c r="V57" s="76"/>
      <c r="W57" s="76">
        <v>6</v>
      </c>
      <c r="X57" s="76">
        <v>8</v>
      </c>
      <c r="Y57" s="76">
        <v>6</v>
      </c>
      <c r="Z57" s="76">
        <v>8</v>
      </c>
      <c r="AA57" s="76"/>
      <c r="AB57" s="76"/>
      <c r="AC57" s="76">
        <v>4</v>
      </c>
      <c r="AD57" s="76">
        <v>3</v>
      </c>
      <c r="AE57" s="76">
        <v>4</v>
      </c>
      <c r="AF57" s="76">
        <v>3</v>
      </c>
      <c r="AG57" s="76"/>
      <c r="AH57" s="76"/>
      <c r="AI57" s="259">
        <f t="shared" si="14"/>
        <v>56.084656084656082</v>
      </c>
      <c r="AJ57" s="259">
        <f t="shared" si="14"/>
        <v>75.806451612903231</v>
      </c>
      <c r="AK57" s="259">
        <f t="shared" si="14"/>
        <v>56.084656084656082</v>
      </c>
      <c r="AL57" s="259">
        <f t="shared" si="17"/>
        <v>75.806451612903231</v>
      </c>
      <c r="AM57" s="259"/>
      <c r="AN57" s="259"/>
    </row>
    <row r="58" spans="1:40" ht="19.5" customHeight="1" x14ac:dyDescent="0.25">
      <c r="A58" s="82"/>
      <c r="B58" s="82" t="s">
        <v>255</v>
      </c>
      <c r="C58" s="82">
        <f t="shared" ref="C58:AH58" si="18">SUM(C24:C57)</f>
        <v>500291</v>
      </c>
      <c r="D58" s="82">
        <f t="shared" si="18"/>
        <v>503101</v>
      </c>
      <c r="E58" s="82">
        <f t="shared" si="18"/>
        <v>103289</v>
      </c>
      <c r="F58" s="82">
        <f t="shared" si="18"/>
        <v>101202</v>
      </c>
      <c r="G58" s="82">
        <f t="shared" si="18"/>
        <v>17417</v>
      </c>
      <c r="H58" s="82">
        <f t="shared" si="18"/>
        <v>17313</v>
      </c>
      <c r="I58" s="82">
        <f t="shared" si="18"/>
        <v>379696</v>
      </c>
      <c r="J58" s="82">
        <f t="shared" si="18"/>
        <v>385384</v>
      </c>
      <c r="K58" s="82">
        <f t="shared" si="18"/>
        <v>280068</v>
      </c>
      <c r="L58" s="82">
        <f t="shared" si="18"/>
        <v>285285</v>
      </c>
      <c r="M58" s="82">
        <f t="shared" si="18"/>
        <v>116265</v>
      </c>
      <c r="N58" s="82">
        <f t="shared" si="18"/>
        <v>120576</v>
      </c>
      <c r="O58" s="82">
        <f t="shared" si="18"/>
        <v>163604</v>
      </c>
      <c r="P58" s="82">
        <f t="shared" si="18"/>
        <v>164709</v>
      </c>
      <c r="Q58" s="82">
        <f t="shared" si="18"/>
        <v>88211</v>
      </c>
      <c r="R58" s="82">
        <f t="shared" si="18"/>
        <v>83951</v>
      </c>
      <c r="S58" s="82">
        <f t="shared" si="18"/>
        <v>33497</v>
      </c>
      <c r="T58" s="82">
        <f t="shared" si="18"/>
        <v>32750</v>
      </c>
      <c r="U58" s="82">
        <f t="shared" si="18"/>
        <v>54714</v>
      </c>
      <c r="V58" s="82">
        <f t="shared" si="18"/>
        <v>51201</v>
      </c>
      <c r="W58" s="82">
        <f t="shared" si="18"/>
        <v>48369</v>
      </c>
      <c r="X58" s="82">
        <f t="shared" si="18"/>
        <v>43944</v>
      </c>
      <c r="Y58" s="82">
        <f t="shared" si="18"/>
        <v>29446</v>
      </c>
      <c r="Z58" s="82">
        <f t="shared" si="18"/>
        <v>28120</v>
      </c>
      <c r="AA58" s="82">
        <f t="shared" si="18"/>
        <v>18973</v>
      </c>
      <c r="AB58" s="82">
        <f t="shared" si="18"/>
        <v>15803</v>
      </c>
      <c r="AC58" s="82">
        <f t="shared" si="18"/>
        <v>14785</v>
      </c>
      <c r="AD58" s="82">
        <f t="shared" si="18"/>
        <v>13557</v>
      </c>
      <c r="AE58" s="82">
        <f t="shared" si="18"/>
        <v>11484</v>
      </c>
      <c r="AF58" s="82">
        <f t="shared" si="18"/>
        <v>12818</v>
      </c>
      <c r="AG58" s="82">
        <f t="shared" si="18"/>
        <v>3018</v>
      </c>
      <c r="AH58" s="82">
        <f t="shared" si="18"/>
        <v>710</v>
      </c>
      <c r="AI58" s="261">
        <f t="shared" ref="AI58:AN58" si="19">(Q58+W58+AC58)*100/K58</f>
        <v>54.045803162089207</v>
      </c>
      <c r="AJ58" s="261">
        <f t="shared" si="19"/>
        <v>49.582698003750636</v>
      </c>
      <c r="AK58" s="261">
        <f t="shared" si="19"/>
        <v>64.014965810863117</v>
      </c>
      <c r="AL58" s="261">
        <f t="shared" si="19"/>
        <v>61.113322717622083</v>
      </c>
      <c r="AM58" s="261">
        <f t="shared" si="19"/>
        <v>46.884550499987775</v>
      </c>
      <c r="AN58" s="261">
        <f t="shared" si="19"/>
        <v>41.111293250520617</v>
      </c>
    </row>
    <row r="59" spans="1:40" ht="19.5" customHeight="1" x14ac:dyDescent="0.25">
      <c r="A59" s="98"/>
      <c r="B59" s="98" t="s">
        <v>257</v>
      </c>
      <c r="C59" s="98">
        <f t="shared" ref="C59:AH59" si="20">C58+C23</f>
        <v>1650287</v>
      </c>
      <c r="D59" s="98">
        <f t="shared" si="20"/>
        <v>1707701</v>
      </c>
      <c r="E59" s="98">
        <f t="shared" si="20"/>
        <v>335736</v>
      </c>
      <c r="F59" s="98">
        <f t="shared" si="20"/>
        <v>376643</v>
      </c>
      <c r="G59" s="98">
        <f t="shared" si="20"/>
        <v>56521</v>
      </c>
      <c r="H59" s="98">
        <f t="shared" si="20"/>
        <v>57275</v>
      </c>
      <c r="I59" s="98">
        <f t="shared" si="20"/>
        <v>1258141</v>
      </c>
      <c r="J59" s="98">
        <f t="shared" si="20"/>
        <v>1274581</v>
      </c>
      <c r="K59" s="98">
        <f t="shared" si="20"/>
        <v>702916</v>
      </c>
      <c r="L59" s="98">
        <f t="shared" si="20"/>
        <v>686039</v>
      </c>
      <c r="M59" s="98">
        <f t="shared" si="20"/>
        <v>281323</v>
      </c>
      <c r="N59" s="98">
        <f t="shared" si="20"/>
        <v>289945</v>
      </c>
      <c r="O59" s="98">
        <f t="shared" si="20"/>
        <v>421394</v>
      </c>
      <c r="P59" s="98">
        <f t="shared" si="20"/>
        <v>396094</v>
      </c>
      <c r="Q59" s="98">
        <f t="shared" si="20"/>
        <v>260001</v>
      </c>
      <c r="R59" s="98">
        <f t="shared" si="20"/>
        <v>272963</v>
      </c>
      <c r="S59" s="98">
        <f t="shared" si="20"/>
        <v>99634</v>
      </c>
      <c r="T59" s="98">
        <f t="shared" si="20"/>
        <v>108604</v>
      </c>
      <c r="U59" s="98">
        <f t="shared" si="20"/>
        <v>160251</v>
      </c>
      <c r="V59" s="98">
        <f t="shared" si="20"/>
        <v>164359</v>
      </c>
      <c r="W59" s="98">
        <f t="shared" si="20"/>
        <v>137093</v>
      </c>
      <c r="X59" s="98">
        <f t="shared" si="20"/>
        <v>115668</v>
      </c>
      <c r="Y59" s="98">
        <f t="shared" si="20"/>
        <v>79681</v>
      </c>
      <c r="Z59" s="98">
        <f t="shared" si="20"/>
        <v>68854</v>
      </c>
      <c r="AA59" s="98">
        <f t="shared" si="20"/>
        <v>57462</v>
      </c>
      <c r="AB59" s="98">
        <f t="shared" si="20"/>
        <v>46793</v>
      </c>
      <c r="AC59" s="98">
        <f t="shared" si="20"/>
        <v>45013</v>
      </c>
      <c r="AD59" s="98">
        <f t="shared" si="20"/>
        <v>39782</v>
      </c>
      <c r="AE59" s="98">
        <f t="shared" si="20"/>
        <v>31048</v>
      </c>
      <c r="AF59" s="98">
        <f t="shared" si="20"/>
        <v>30859</v>
      </c>
      <c r="AG59" s="98">
        <f t="shared" si="20"/>
        <v>13682</v>
      </c>
      <c r="AH59" s="98">
        <f t="shared" si="20"/>
        <v>8894</v>
      </c>
      <c r="AI59" s="266">
        <f>(Q59+W59+AC59)*100/K59</f>
        <v>62.896135526862388</v>
      </c>
      <c r="AJ59" s="266">
        <f>(R59+X59+AD59)*100/L59</f>
        <v>62.447324423247075</v>
      </c>
      <c r="AK59" s="266">
        <f>(S59+Y59+AE59)*100/M59</f>
        <v>74.776324722827496</v>
      </c>
      <c r="AL59" s="266">
        <f>(T635+Z59+AF59)*100/N59</f>
        <v>34.390315404645712</v>
      </c>
      <c r="AM59" s="266">
        <f>(U59+AA59+AG59)*100/O59</f>
        <v>54.911792764016575</v>
      </c>
      <c r="AN59" s="266">
        <f>(V59+AB59+AH59)*100/P59</f>
        <v>55.553984660206922</v>
      </c>
    </row>
  </sheetData>
  <mergeCells count="34">
    <mergeCell ref="AC5:AH5"/>
    <mergeCell ref="AI5:AN5"/>
    <mergeCell ref="Q6:R7"/>
    <mergeCell ref="K5:P5"/>
    <mergeCell ref="Q5:V5"/>
    <mergeCell ref="W5:AB5"/>
    <mergeCell ref="K6:L7"/>
    <mergeCell ref="W6:X7"/>
    <mergeCell ref="Y7:Z7"/>
    <mergeCell ref="Y6:AB6"/>
    <mergeCell ref="AA7:AB7"/>
    <mergeCell ref="O7:P7"/>
    <mergeCell ref="U7:V7"/>
    <mergeCell ref="B5:B8"/>
    <mergeCell ref="A5:A8"/>
    <mergeCell ref="C7:D7"/>
    <mergeCell ref="E7:F7"/>
    <mergeCell ref="G7:H7"/>
    <mergeCell ref="G2:S2"/>
    <mergeCell ref="C5:J6"/>
    <mergeCell ref="X1:AH1"/>
    <mergeCell ref="AI6:AJ7"/>
    <mergeCell ref="AK7:AL7"/>
    <mergeCell ref="AK6:AN6"/>
    <mergeCell ref="AM7:AN7"/>
    <mergeCell ref="AC6:AD7"/>
    <mergeCell ref="AE7:AF7"/>
    <mergeCell ref="AE6:AH6"/>
    <mergeCell ref="AG7:AH7"/>
    <mergeCell ref="S7:T7"/>
    <mergeCell ref="S6:V6"/>
    <mergeCell ref="I7:J7"/>
    <mergeCell ref="M7:N7"/>
    <mergeCell ref="M6:P6"/>
  </mergeCells>
  <pageMargins left="0" right="0" top="0" bottom="0.74803149606299213" header="0" footer="0.31496062992125984"/>
  <pageSetup paperSize="9" scale="50" orientation="landscape" r:id="rId1"/>
  <ignoredErrors>
    <ignoredError sqref="AL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DG60"/>
  <sheetViews>
    <sheetView workbookViewId="0">
      <pane ySplit="8" topLeftCell="A54" activePane="bottomLeft" state="frozen"/>
      <selection pane="bottomLeft" activeCell="E69" sqref="E69"/>
    </sheetView>
  </sheetViews>
  <sheetFormatPr defaultRowHeight="15" x14ac:dyDescent="0.25"/>
  <cols>
    <col min="1" max="1" width="4.7109375" style="267" customWidth="1"/>
    <col min="2" max="2" width="43.85546875" style="26" customWidth="1"/>
    <col min="3" max="3" width="8.140625" style="26" customWidth="1"/>
    <col min="4" max="4" width="8.42578125" style="26" customWidth="1"/>
    <col min="5" max="5" width="8.5703125" style="45" customWidth="1"/>
    <col min="6" max="6" width="8.28515625" style="45" customWidth="1"/>
    <col min="7" max="8" width="8.5703125" style="45" customWidth="1"/>
    <col min="9" max="9" width="8" style="45" customWidth="1"/>
    <col min="10" max="10" width="8.28515625" style="45" customWidth="1"/>
    <col min="11" max="12" width="6.28515625" style="45" customWidth="1"/>
    <col min="13" max="13" width="8.7109375" style="45" customWidth="1"/>
    <col min="14" max="14" width="8" style="45" customWidth="1"/>
    <col min="15" max="34" width="6.28515625" style="45" customWidth="1"/>
    <col min="35" max="35" width="6" style="48" customWidth="1"/>
    <col min="36" max="36" width="7.28515625" style="48" customWidth="1"/>
    <col min="37" max="50" width="6" style="48" customWidth="1"/>
    <col min="51" max="16384" width="9.140625" style="267"/>
  </cols>
  <sheetData>
    <row r="1" spans="1:787" x14ac:dyDescent="0.25">
      <c r="A1" s="17"/>
      <c r="AB1" s="152" t="s">
        <v>161</v>
      </c>
      <c r="AC1" s="152"/>
      <c r="AD1" s="152"/>
      <c r="AE1" s="152"/>
      <c r="AF1" s="152"/>
      <c r="AG1" s="152"/>
      <c r="AI1" s="149"/>
      <c r="AJ1" s="149"/>
      <c r="AK1" s="149"/>
      <c r="AL1" s="149"/>
    </row>
    <row r="2" spans="1:787" x14ac:dyDescent="0.25">
      <c r="A2" s="17"/>
    </row>
    <row r="3" spans="1:787" s="30" customFormat="1" x14ac:dyDescent="0.25">
      <c r="B3" s="268" t="s">
        <v>163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9"/>
      <c r="AA3" s="269"/>
      <c r="AB3" s="269"/>
      <c r="AC3" s="269"/>
      <c r="AD3" s="269"/>
      <c r="AE3" s="269"/>
      <c r="AF3" s="269"/>
      <c r="AG3" s="269"/>
      <c r="AH3" s="269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</row>
    <row r="4" spans="1:787" x14ac:dyDescent="0.25">
      <c r="A4" s="17"/>
    </row>
    <row r="5" spans="1:787" s="255" customFormat="1" ht="36" customHeight="1" x14ac:dyDescent="0.25">
      <c r="A5" s="251" t="s">
        <v>28</v>
      </c>
      <c r="B5" s="131" t="s">
        <v>39</v>
      </c>
      <c r="C5" s="120" t="s">
        <v>154</v>
      </c>
      <c r="D5" s="122"/>
      <c r="E5" s="130" t="s">
        <v>119</v>
      </c>
      <c r="F5" s="130"/>
      <c r="G5" s="130"/>
      <c r="H5" s="130"/>
      <c r="I5" s="130"/>
      <c r="J5" s="130"/>
      <c r="K5" s="130"/>
      <c r="L5" s="130"/>
      <c r="M5" s="130"/>
      <c r="N5" s="130"/>
      <c r="O5" s="166" t="s">
        <v>131</v>
      </c>
      <c r="P5" s="167"/>
      <c r="Q5" s="167"/>
      <c r="R5" s="167"/>
      <c r="S5" s="167"/>
      <c r="T5" s="167"/>
      <c r="U5" s="167"/>
      <c r="V5" s="167"/>
      <c r="W5" s="167"/>
      <c r="X5" s="168"/>
      <c r="Y5" s="271" t="s">
        <v>132</v>
      </c>
      <c r="Z5" s="271"/>
      <c r="AA5" s="271"/>
      <c r="AB5" s="271"/>
      <c r="AC5" s="271"/>
      <c r="AD5" s="271"/>
      <c r="AE5" s="271"/>
      <c r="AF5" s="271"/>
      <c r="AG5" s="271"/>
      <c r="AH5" s="271"/>
      <c r="AI5" s="120" t="s">
        <v>155</v>
      </c>
      <c r="AJ5" s="121"/>
      <c r="AK5" s="121"/>
      <c r="AL5" s="121"/>
      <c r="AM5" s="121"/>
      <c r="AN5" s="121"/>
      <c r="AO5" s="121"/>
      <c r="AP5" s="122"/>
      <c r="AQ5" s="120" t="s">
        <v>158</v>
      </c>
      <c r="AR5" s="121"/>
      <c r="AS5" s="121"/>
      <c r="AT5" s="121"/>
      <c r="AU5" s="121"/>
      <c r="AV5" s="121"/>
      <c r="AW5" s="121"/>
      <c r="AX5" s="122"/>
    </row>
    <row r="6" spans="1:787" s="255" customFormat="1" ht="24" customHeight="1" x14ac:dyDescent="0.25">
      <c r="A6" s="254"/>
      <c r="B6" s="150"/>
      <c r="C6" s="176"/>
      <c r="D6" s="177"/>
      <c r="E6" s="130" t="s">
        <v>125</v>
      </c>
      <c r="F6" s="130"/>
      <c r="G6" s="130" t="s">
        <v>41</v>
      </c>
      <c r="H6" s="130"/>
      <c r="I6" s="130"/>
      <c r="J6" s="130"/>
      <c r="K6" s="130"/>
      <c r="L6" s="130"/>
      <c r="M6" s="130"/>
      <c r="N6" s="130"/>
      <c r="O6" s="130" t="s">
        <v>125</v>
      </c>
      <c r="P6" s="130"/>
      <c r="Q6" s="130" t="s">
        <v>41</v>
      </c>
      <c r="R6" s="130"/>
      <c r="S6" s="130"/>
      <c r="T6" s="130"/>
      <c r="U6" s="130"/>
      <c r="V6" s="130"/>
      <c r="W6" s="130"/>
      <c r="X6" s="130"/>
      <c r="Y6" s="130" t="s">
        <v>125</v>
      </c>
      <c r="Z6" s="130"/>
      <c r="AA6" s="130" t="s">
        <v>41</v>
      </c>
      <c r="AB6" s="130"/>
      <c r="AC6" s="130"/>
      <c r="AD6" s="130"/>
      <c r="AE6" s="130"/>
      <c r="AF6" s="130"/>
      <c r="AG6" s="130"/>
      <c r="AH6" s="130"/>
      <c r="AI6" s="272" t="s">
        <v>11</v>
      </c>
      <c r="AJ6" s="273"/>
      <c r="AK6" s="160" t="s">
        <v>41</v>
      </c>
      <c r="AL6" s="161"/>
      <c r="AM6" s="161"/>
      <c r="AN6" s="161"/>
      <c r="AO6" s="161"/>
      <c r="AP6" s="162"/>
      <c r="AQ6" s="272" t="s">
        <v>11</v>
      </c>
      <c r="AR6" s="273"/>
      <c r="AS6" s="160" t="s">
        <v>41</v>
      </c>
      <c r="AT6" s="161"/>
      <c r="AU6" s="161"/>
      <c r="AV6" s="161"/>
      <c r="AW6" s="161"/>
      <c r="AX6" s="162"/>
    </row>
    <row r="7" spans="1:787" s="255" customFormat="1" ht="26.25" customHeight="1" x14ac:dyDescent="0.25">
      <c r="A7" s="254"/>
      <c r="B7" s="150"/>
      <c r="C7" s="176"/>
      <c r="D7" s="177"/>
      <c r="E7" s="130"/>
      <c r="F7" s="130"/>
      <c r="G7" s="130" t="s">
        <v>117</v>
      </c>
      <c r="H7" s="130"/>
      <c r="I7" s="130"/>
      <c r="J7" s="130"/>
      <c r="K7" s="130" t="s">
        <v>118</v>
      </c>
      <c r="L7" s="130"/>
      <c r="M7" s="130"/>
      <c r="N7" s="130"/>
      <c r="O7" s="130"/>
      <c r="P7" s="130"/>
      <c r="Q7" s="130" t="s">
        <v>117</v>
      </c>
      <c r="R7" s="130"/>
      <c r="S7" s="130"/>
      <c r="T7" s="130"/>
      <c r="U7" s="130" t="s">
        <v>118</v>
      </c>
      <c r="V7" s="130"/>
      <c r="W7" s="130"/>
      <c r="X7" s="130"/>
      <c r="Y7" s="130"/>
      <c r="Z7" s="130"/>
      <c r="AA7" s="130" t="s">
        <v>117</v>
      </c>
      <c r="AB7" s="130"/>
      <c r="AC7" s="130"/>
      <c r="AD7" s="130"/>
      <c r="AE7" s="130" t="s">
        <v>118</v>
      </c>
      <c r="AF7" s="130"/>
      <c r="AG7" s="130"/>
      <c r="AH7" s="130"/>
      <c r="AI7" s="274"/>
      <c r="AJ7" s="275"/>
      <c r="AK7" s="191" t="s">
        <v>156</v>
      </c>
      <c r="AL7" s="192"/>
      <c r="AM7" s="192"/>
      <c r="AN7" s="193"/>
      <c r="AO7" s="191" t="s">
        <v>157</v>
      </c>
      <c r="AP7" s="193"/>
      <c r="AQ7" s="274"/>
      <c r="AR7" s="275"/>
      <c r="AS7" s="191" t="s">
        <v>156</v>
      </c>
      <c r="AT7" s="192"/>
      <c r="AU7" s="192"/>
      <c r="AV7" s="193"/>
      <c r="AW7" s="191" t="s">
        <v>157</v>
      </c>
      <c r="AX7" s="193"/>
    </row>
    <row r="8" spans="1:787" s="280" customFormat="1" ht="51.75" customHeight="1" x14ac:dyDescent="0.25">
      <c r="A8" s="254"/>
      <c r="B8" s="150"/>
      <c r="C8" s="176"/>
      <c r="D8" s="177"/>
      <c r="E8" s="130"/>
      <c r="F8" s="130"/>
      <c r="G8" s="276" t="s">
        <v>276</v>
      </c>
      <c r="H8" s="276"/>
      <c r="I8" s="276" t="s">
        <v>127</v>
      </c>
      <c r="J8" s="276"/>
      <c r="K8" s="276" t="s">
        <v>126</v>
      </c>
      <c r="L8" s="276"/>
      <c r="M8" s="276" t="s">
        <v>127</v>
      </c>
      <c r="N8" s="276"/>
      <c r="O8" s="130"/>
      <c r="P8" s="130"/>
      <c r="Q8" s="276" t="s">
        <v>128</v>
      </c>
      <c r="R8" s="276"/>
      <c r="S8" s="276" t="s">
        <v>129</v>
      </c>
      <c r="T8" s="276"/>
      <c r="U8" s="276" t="s">
        <v>128</v>
      </c>
      <c r="V8" s="276"/>
      <c r="W8" s="276" t="s">
        <v>130</v>
      </c>
      <c r="X8" s="276"/>
      <c r="Y8" s="130"/>
      <c r="Z8" s="130"/>
      <c r="AA8" s="276" t="s">
        <v>128</v>
      </c>
      <c r="AB8" s="276"/>
      <c r="AC8" s="276" t="s">
        <v>129</v>
      </c>
      <c r="AD8" s="276"/>
      <c r="AE8" s="276" t="s">
        <v>128</v>
      </c>
      <c r="AF8" s="276"/>
      <c r="AG8" s="276" t="s">
        <v>130</v>
      </c>
      <c r="AH8" s="276"/>
      <c r="AI8" s="277"/>
      <c r="AJ8" s="278"/>
      <c r="AK8" s="191" t="s">
        <v>159</v>
      </c>
      <c r="AL8" s="193"/>
      <c r="AM8" s="191" t="s">
        <v>160</v>
      </c>
      <c r="AN8" s="193"/>
      <c r="AO8" s="191" t="s">
        <v>160</v>
      </c>
      <c r="AP8" s="193"/>
      <c r="AQ8" s="277"/>
      <c r="AR8" s="278"/>
      <c r="AS8" s="191" t="s">
        <v>159</v>
      </c>
      <c r="AT8" s="193"/>
      <c r="AU8" s="191" t="s">
        <v>160</v>
      </c>
      <c r="AV8" s="193"/>
      <c r="AW8" s="191" t="s">
        <v>160</v>
      </c>
      <c r="AX8" s="193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79"/>
      <c r="CM8" s="279"/>
      <c r="CN8" s="279"/>
      <c r="CO8" s="279"/>
      <c r="CP8" s="279"/>
      <c r="CQ8" s="279"/>
      <c r="CR8" s="279"/>
      <c r="CS8" s="279"/>
      <c r="CT8" s="279"/>
      <c r="CU8" s="279"/>
      <c r="CV8" s="279"/>
      <c r="CW8" s="279"/>
      <c r="CX8" s="279"/>
      <c r="CY8" s="279"/>
      <c r="CZ8" s="279"/>
      <c r="DA8" s="279"/>
      <c r="DB8" s="279"/>
      <c r="DC8" s="279"/>
      <c r="DD8" s="279"/>
      <c r="DE8" s="279"/>
      <c r="DF8" s="279"/>
      <c r="DG8" s="279"/>
      <c r="DH8" s="279"/>
      <c r="DI8" s="279"/>
      <c r="DJ8" s="279"/>
      <c r="DK8" s="279"/>
      <c r="DL8" s="279"/>
      <c r="DM8" s="279"/>
      <c r="DN8" s="279"/>
      <c r="DO8" s="279"/>
      <c r="DP8" s="279"/>
      <c r="DQ8" s="279"/>
      <c r="DR8" s="279"/>
      <c r="DS8" s="279"/>
      <c r="DT8" s="279"/>
      <c r="DU8" s="279"/>
      <c r="DV8" s="279"/>
      <c r="DW8" s="279"/>
      <c r="DX8" s="279"/>
      <c r="DY8" s="279"/>
      <c r="DZ8" s="279"/>
      <c r="EA8" s="279"/>
      <c r="EB8" s="279"/>
      <c r="EC8" s="279"/>
      <c r="ED8" s="279"/>
      <c r="EE8" s="279"/>
      <c r="EF8" s="279"/>
      <c r="EG8" s="279"/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79"/>
      <c r="FG8" s="279"/>
      <c r="FH8" s="279"/>
      <c r="FI8" s="279"/>
      <c r="FJ8" s="279"/>
      <c r="FK8" s="279"/>
      <c r="FL8" s="279"/>
      <c r="FM8" s="279"/>
      <c r="FN8" s="279"/>
      <c r="FO8" s="279"/>
      <c r="FP8" s="279"/>
      <c r="FQ8" s="279"/>
      <c r="FR8" s="279"/>
      <c r="FS8" s="279"/>
      <c r="FT8" s="279"/>
      <c r="FU8" s="279"/>
      <c r="FV8" s="279"/>
      <c r="FW8" s="279"/>
      <c r="FX8" s="279"/>
      <c r="FY8" s="279"/>
      <c r="FZ8" s="279"/>
      <c r="GA8" s="279"/>
      <c r="GB8" s="279"/>
      <c r="GC8" s="279"/>
      <c r="GD8" s="279"/>
      <c r="GE8" s="279"/>
      <c r="GF8" s="279"/>
      <c r="GG8" s="279"/>
      <c r="GH8" s="279"/>
      <c r="GI8" s="279"/>
      <c r="GJ8" s="279"/>
      <c r="GK8" s="279"/>
      <c r="GL8" s="279"/>
      <c r="GM8" s="279"/>
      <c r="GN8" s="279"/>
      <c r="GO8" s="279"/>
      <c r="GP8" s="279"/>
      <c r="GQ8" s="279"/>
      <c r="GR8" s="279"/>
      <c r="GS8" s="279"/>
      <c r="GT8" s="279"/>
      <c r="GU8" s="279"/>
      <c r="GV8" s="279"/>
      <c r="GW8" s="279"/>
      <c r="GX8" s="279"/>
      <c r="GY8" s="279"/>
      <c r="GZ8" s="279"/>
      <c r="HA8" s="279"/>
      <c r="HB8" s="279"/>
      <c r="HC8" s="279"/>
      <c r="HD8" s="279"/>
      <c r="HE8" s="279"/>
      <c r="HF8" s="279"/>
      <c r="HG8" s="279"/>
      <c r="HH8" s="279"/>
      <c r="HI8" s="279"/>
      <c r="HJ8" s="279"/>
      <c r="HK8" s="279"/>
      <c r="HL8" s="279"/>
      <c r="HM8" s="279"/>
      <c r="HN8" s="279"/>
      <c r="HO8" s="279"/>
      <c r="HP8" s="279"/>
      <c r="HQ8" s="279"/>
      <c r="HR8" s="279"/>
      <c r="HS8" s="279"/>
      <c r="HT8" s="279"/>
      <c r="HU8" s="279"/>
      <c r="HV8" s="279"/>
      <c r="HW8" s="279"/>
      <c r="HX8" s="279"/>
      <c r="HY8" s="279"/>
      <c r="HZ8" s="279"/>
      <c r="IA8" s="279"/>
      <c r="IB8" s="279"/>
      <c r="IC8" s="279"/>
      <c r="ID8" s="279"/>
      <c r="IE8" s="279"/>
      <c r="IF8" s="279"/>
      <c r="IG8" s="279"/>
      <c r="IH8" s="279"/>
      <c r="II8" s="279"/>
      <c r="IJ8" s="279"/>
      <c r="IK8" s="279"/>
      <c r="IL8" s="279"/>
      <c r="IM8" s="279"/>
      <c r="IN8" s="279"/>
      <c r="IO8" s="279"/>
      <c r="IP8" s="279"/>
      <c r="IQ8" s="279"/>
      <c r="IR8" s="279"/>
      <c r="IS8" s="279"/>
      <c r="IT8" s="279"/>
      <c r="IU8" s="279"/>
      <c r="IV8" s="279"/>
      <c r="IW8" s="279"/>
      <c r="IX8" s="279"/>
      <c r="IY8" s="279"/>
      <c r="IZ8" s="279"/>
      <c r="JA8" s="279"/>
      <c r="JB8" s="279"/>
      <c r="JC8" s="279"/>
      <c r="JD8" s="279"/>
      <c r="JE8" s="279"/>
      <c r="JF8" s="279"/>
      <c r="JG8" s="279"/>
      <c r="JH8" s="279"/>
      <c r="JI8" s="279"/>
      <c r="JJ8" s="279"/>
      <c r="JK8" s="279"/>
      <c r="JL8" s="279"/>
      <c r="JM8" s="279"/>
      <c r="JN8" s="279"/>
      <c r="JO8" s="279"/>
      <c r="JP8" s="279"/>
      <c r="JQ8" s="279"/>
      <c r="JR8" s="279"/>
      <c r="JS8" s="279"/>
      <c r="JT8" s="279"/>
      <c r="JU8" s="279"/>
      <c r="JV8" s="279"/>
      <c r="JW8" s="279"/>
      <c r="JX8" s="279"/>
      <c r="JY8" s="279"/>
      <c r="JZ8" s="279"/>
      <c r="KA8" s="279"/>
      <c r="KB8" s="279"/>
      <c r="KC8" s="279"/>
      <c r="KD8" s="279"/>
      <c r="KE8" s="279"/>
      <c r="KF8" s="279"/>
      <c r="KG8" s="279"/>
      <c r="KH8" s="279"/>
      <c r="KI8" s="279"/>
      <c r="KJ8" s="279"/>
      <c r="KK8" s="279"/>
      <c r="KL8" s="279"/>
      <c r="KM8" s="279"/>
      <c r="KN8" s="279"/>
      <c r="KO8" s="279"/>
      <c r="KP8" s="279"/>
      <c r="KQ8" s="279"/>
      <c r="KR8" s="279"/>
      <c r="KS8" s="279"/>
      <c r="KT8" s="279"/>
      <c r="KU8" s="279"/>
      <c r="KV8" s="279"/>
      <c r="KW8" s="279"/>
      <c r="KX8" s="279"/>
      <c r="KY8" s="279"/>
      <c r="KZ8" s="279"/>
      <c r="LA8" s="279"/>
      <c r="LB8" s="279"/>
      <c r="LC8" s="279"/>
      <c r="LD8" s="279"/>
      <c r="LE8" s="279"/>
      <c r="LF8" s="279"/>
      <c r="LG8" s="279"/>
      <c r="LH8" s="279"/>
      <c r="LI8" s="279"/>
      <c r="LJ8" s="279"/>
      <c r="LK8" s="279"/>
      <c r="LL8" s="279"/>
      <c r="LM8" s="279"/>
      <c r="LN8" s="279"/>
      <c r="LO8" s="279"/>
      <c r="LP8" s="279"/>
      <c r="LQ8" s="279"/>
      <c r="LR8" s="279"/>
      <c r="LS8" s="279"/>
      <c r="LT8" s="279"/>
      <c r="LU8" s="279"/>
      <c r="LV8" s="279"/>
      <c r="LW8" s="279"/>
      <c r="LX8" s="279"/>
      <c r="LY8" s="279"/>
      <c r="LZ8" s="279"/>
      <c r="MA8" s="279"/>
      <c r="MB8" s="279"/>
      <c r="MC8" s="279"/>
      <c r="MD8" s="279"/>
      <c r="ME8" s="279"/>
      <c r="MF8" s="279"/>
      <c r="MG8" s="279"/>
      <c r="MH8" s="279"/>
      <c r="MI8" s="279"/>
      <c r="MJ8" s="279"/>
      <c r="MK8" s="279"/>
      <c r="ML8" s="279"/>
      <c r="MM8" s="279"/>
      <c r="MN8" s="279"/>
      <c r="MO8" s="279"/>
      <c r="MP8" s="279"/>
      <c r="MQ8" s="279"/>
      <c r="MR8" s="279"/>
      <c r="MS8" s="279"/>
      <c r="MT8" s="279"/>
      <c r="MU8" s="279"/>
      <c r="MV8" s="279"/>
      <c r="MW8" s="279"/>
      <c r="MX8" s="279"/>
      <c r="MY8" s="279"/>
      <c r="MZ8" s="279"/>
      <c r="NA8" s="279"/>
      <c r="NB8" s="279"/>
      <c r="NC8" s="279"/>
      <c r="ND8" s="279"/>
      <c r="NE8" s="279"/>
      <c r="NF8" s="279"/>
      <c r="NG8" s="279"/>
      <c r="NH8" s="279"/>
      <c r="NI8" s="279"/>
      <c r="NJ8" s="279"/>
      <c r="NK8" s="279"/>
      <c r="NL8" s="279"/>
      <c r="NM8" s="279"/>
      <c r="NN8" s="279"/>
      <c r="NO8" s="279"/>
      <c r="NP8" s="279"/>
      <c r="NQ8" s="279"/>
      <c r="NR8" s="279"/>
      <c r="NS8" s="279"/>
      <c r="NT8" s="279"/>
      <c r="NU8" s="279"/>
      <c r="NV8" s="279"/>
      <c r="NW8" s="279"/>
      <c r="NX8" s="279"/>
      <c r="NY8" s="279"/>
      <c r="NZ8" s="279"/>
      <c r="OA8" s="279"/>
      <c r="OB8" s="279"/>
      <c r="OC8" s="279"/>
      <c r="OD8" s="279"/>
      <c r="OE8" s="279"/>
      <c r="OF8" s="279"/>
      <c r="OG8" s="279"/>
      <c r="OH8" s="279"/>
      <c r="OI8" s="279"/>
      <c r="OJ8" s="279"/>
      <c r="OK8" s="279"/>
      <c r="OL8" s="279"/>
      <c r="OM8" s="279"/>
      <c r="ON8" s="279"/>
      <c r="OO8" s="279"/>
      <c r="OP8" s="279"/>
      <c r="OQ8" s="279"/>
      <c r="OR8" s="279"/>
      <c r="OS8" s="279"/>
      <c r="OT8" s="279"/>
      <c r="OU8" s="279"/>
      <c r="OV8" s="279"/>
      <c r="OW8" s="279"/>
      <c r="OX8" s="279"/>
      <c r="OY8" s="279"/>
      <c r="OZ8" s="279"/>
      <c r="PA8" s="279"/>
      <c r="PB8" s="279"/>
      <c r="PC8" s="279"/>
      <c r="PD8" s="279"/>
      <c r="PE8" s="279"/>
      <c r="PF8" s="279"/>
      <c r="PG8" s="279"/>
      <c r="PH8" s="279"/>
      <c r="PI8" s="279"/>
      <c r="PJ8" s="279"/>
      <c r="PK8" s="279"/>
      <c r="PL8" s="279"/>
      <c r="PM8" s="279"/>
      <c r="PN8" s="279"/>
      <c r="PO8" s="279"/>
      <c r="PP8" s="279"/>
      <c r="PQ8" s="279"/>
      <c r="PR8" s="279"/>
      <c r="PS8" s="279"/>
      <c r="PT8" s="279"/>
      <c r="PU8" s="279"/>
      <c r="PV8" s="279"/>
      <c r="PW8" s="279"/>
      <c r="PX8" s="279"/>
      <c r="PY8" s="279"/>
      <c r="PZ8" s="279"/>
      <c r="QA8" s="279"/>
      <c r="QB8" s="279"/>
      <c r="QC8" s="279"/>
      <c r="QD8" s="279"/>
      <c r="QE8" s="279"/>
      <c r="QF8" s="279"/>
      <c r="QG8" s="279"/>
      <c r="QH8" s="279"/>
      <c r="QI8" s="279"/>
      <c r="QJ8" s="279"/>
      <c r="QK8" s="279"/>
      <c r="QL8" s="279"/>
      <c r="QM8" s="279"/>
      <c r="QN8" s="279"/>
      <c r="QO8" s="279"/>
      <c r="QP8" s="279"/>
      <c r="QQ8" s="279"/>
      <c r="QR8" s="279"/>
      <c r="QS8" s="279"/>
      <c r="QT8" s="279"/>
      <c r="QU8" s="279"/>
      <c r="QV8" s="279"/>
      <c r="QW8" s="279"/>
      <c r="QX8" s="279"/>
      <c r="QY8" s="279"/>
      <c r="QZ8" s="279"/>
      <c r="RA8" s="279"/>
      <c r="RB8" s="279"/>
      <c r="RC8" s="279"/>
      <c r="RD8" s="279"/>
      <c r="RE8" s="279"/>
      <c r="RF8" s="279"/>
      <c r="RG8" s="279"/>
      <c r="RH8" s="279"/>
      <c r="RI8" s="279"/>
      <c r="RJ8" s="279"/>
      <c r="RK8" s="279"/>
      <c r="RL8" s="279"/>
      <c r="RM8" s="279"/>
      <c r="RN8" s="279"/>
      <c r="RO8" s="279"/>
      <c r="RP8" s="279"/>
      <c r="RQ8" s="279"/>
      <c r="RR8" s="279"/>
      <c r="RS8" s="279"/>
      <c r="RT8" s="279"/>
      <c r="RU8" s="279"/>
      <c r="RV8" s="279"/>
      <c r="RW8" s="279"/>
      <c r="RX8" s="279"/>
      <c r="RY8" s="279"/>
      <c r="RZ8" s="279"/>
      <c r="SA8" s="279"/>
      <c r="SB8" s="279"/>
      <c r="SC8" s="279"/>
      <c r="SD8" s="279"/>
      <c r="SE8" s="279"/>
      <c r="SF8" s="279"/>
      <c r="SG8" s="279"/>
      <c r="SH8" s="279"/>
      <c r="SI8" s="279"/>
      <c r="SJ8" s="279"/>
      <c r="SK8" s="279"/>
      <c r="SL8" s="279"/>
      <c r="SM8" s="279"/>
      <c r="SN8" s="279"/>
      <c r="SO8" s="279"/>
      <c r="SP8" s="279"/>
      <c r="SQ8" s="279"/>
      <c r="SR8" s="279"/>
      <c r="SS8" s="279"/>
      <c r="ST8" s="279"/>
      <c r="SU8" s="279"/>
      <c r="SV8" s="279"/>
      <c r="SW8" s="279"/>
      <c r="SX8" s="279"/>
      <c r="SY8" s="279"/>
      <c r="SZ8" s="279"/>
      <c r="TA8" s="279"/>
      <c r="TB8" s="279"/>
      <c r="TC8" s="279"/>
      <c r="TD8" s="279"/>
      <c r="TE8" s="279"/>
      <c r="TF8" s="279"/>
      <c r="TG8" s="279"/>
      <c r="TH8" s="279"/>
      <c r="TI8" s="279"/>
      <c r="TJ8" s="279"/>
      <c r="TK8" s="279"/>
      <c r="TL8" s="279"/>
      <c r="TM8" s="279"/>
      <c r="TN8" s="279"/>
      <c r="TO8" s="279"/>
      <c r="TP8" s="279"/>
      <c r="TQ8" s="279"/>
      <c r="TR8" s="279"/>
      <c r="TS8" s="279"/>
      <c r="TT8" s="279"/>
      <c r="TU8" s="279"/>
      <c r="TV8" s="279"/>
      <c r="TW8" s="279"/>
      <c r="TX8" s="279"/>
      <c r="TY8" s="279"/>
      <c r="TZ8" s="279"/>
      <c r="UA8" s="279"/>
      <c r="UB8" s="279"/>
      <c r="UC8" s="279"/>
      <c r="UD8" s="279"/>
      <c r="UE8" s="279"/>
      <c r="UF8" s="279"/>
      <c r="UG8" s="279"/>
      <c r="UH8" s="279"/>
      <c r="UI8" s="279"/>
      <c r="UJ8" s="279"/>
      <c r="UK8" s="279"/>
      <c r="UL8" s="279"/>
      <c r="UM8" s="279"/>
      <c r="UN8" s="279"/>
      <c r="UO8" s="279"/>
      <c r="UP8" s="279"/>
      <c r="UQ8" s="279"/>
      <c r="UR8" s="279"/>
      <c r="US8" s="279"/>
      <c r="UT8" s="279"/>
      <c r="UU8" s="279"/>
      <c r="UV8" s="279"/>
      <c r="UW8" s="279"/>
      <c r="UX8" s="279"/>
      <c r="UY8" s="279"/>
      <c r="UZ8" s="279"/>
      <c r="VA8" s="279"/>
      <c r="VB8" s="279"/>
      <c r="VC8" s="279"/>
      <c r="VD8" s="279"/>
      <c r="VE8" s="279"/>
      <c r="VF8" s="279"/>
      <c r="VG8" s="279"/>
      <c r="VH8" s="279"/>
      <c r="VI8" s="279"/>
      <c r="VJ8" s="279"/>
      <c r="VK8" s="279"/>
      <c r="VL8" s="279"/>
      <c r="VM8" s="279"/>
      <c r="VN8" s="279"/>
      <c r="VO8" s="279"/>
      <c r="VP8" s="279"/>
      <c r="VQ8" s="279"/>
      <c r="VR8" s="279"/>
      <c r="VS8" s="279"/>
      <c r="VT8" s="279"/>
      <c r="VU8" s="279"/>
      <c r="VV8" s="279"/>
      <c r="VW8" s="279"/>
      <c r="VX8" s="279"/>
      <c r="VY8" s="279"/>
      <c r="VZ8" s="279"/>
      <c r="WA8" s="279"/>
      <c r="WB8" s="279"/>
      <c r="WC8" s="279"/>
      <c r="WD8" s="279"/>
      <c r="WE8" s="279"/>
      <c r="WF8" s="279"/>
      <c r="WG8" s="279"/>
      <c r="WH8" s="279"/>
      <c r="WI8" s="279"/>
      <c r="WJ8" s="279"/>
      <c r="WK8" s="279"/>
      <c r="WL8" s="279"/>
      <c r="WM8" s="279"/>
      <c r="WN8" s="279"/>
      <c r="WO8" s="279"/>
      <c r="WP8" s="279"/>
      <c r="WQ8" s="279"/>
      <c r="WR8" s="279"/>
      <c r="WS8" s="279"/>
      <c r="WT8" s="279"/>
      <c r="WU8" s="279"/>
      <c r="WV8" s="279"/>
      <c r="WW8" s="279"/>
      <c r="WX8" s="279"/>
      <c r="WY8" s="279"/>
      <c r="WZ8" s="279"/>
      <c r="XA8" s="279"/>
      <c r="XB8" s="279"/>
      <c r="XC8" s="279"/>
      <c r="XD8" s="279"/>
      <c r="XE8" s="279"/>
      <c r="XF8" s="279"/>
      <c r="XG8" s="279"/>
      <c r="XH8" s="279"/>
      <c r="XI8" s="279"/>
      <c r="XJ8" s="279"/>
      <c r="XK8" s="279"/>
      <c r="XL8" s="279"/>
      <c r="XM8" s="279"/>
      <c r="XN8" s="279"/>
      <c r="XO8" s="279"/>
      <c r="XP8" s="279"/>
      <c r="XQ8" s="279"/>
      <c r="XR8" s="279"/>
      <c r="XS8" s="279"/>
      <c r="XT8" s="279"/>
      <c r="XU8" s="279"/>
      <c r="XV8" s="279"/>
      <c r="XW8" s="279"/>
      <c r="XX8" s="279"/>
      <c r="XY8" s="279"/>
      <c r="XZ8" s="279"/>
      <c r="YA8" s="279"/>
      <c r="YB8" s="279"/>
      <c r="YC8" s="279"/>
      <c r="YD8" s="279"/>
      <c r="YE8" s="279"/>
      <c r="YF8" s="279"/>
      <c r="YG8" s="279"/>
      <c r="YH8" s="279"/>
      <c r="YI8" s="279"/>
      <c r="YJ8" s="279"/>
      <c r="YK8" s="279"/>
      <c r="YL8" s="279"/>
      <c r="YM8" s="279"/>
      <c r="YN8" s="279"/>
      <c r="YO8" s="279"/>
      <c r="YP8" s="279"/>
      <c r="YQ8" s="279"/>
      <c r="YR8" s="279"/>
      <c r="YS8" s="279"/>
      <c r="YT8" s="279"/>
      <c r="YU8" s="279"/>
      <c r="YV8" s="279"/>
      <c r="YW8" s="279"/>
      <c r="YX8" s="279"/>
      <c r="YY8" s="279"/>
      <c r="YZ8" s="279"/>
      <c r="ZA8" s="279"/>
      <c r="ZB8" s="279"/>
      <c r="ZC8" s="279"/>
      <c r="ZD8" s="279"/>
      <c r="ZE8" s="279"/>
      <c r="ZF8" s="279"/>
      <c r="ZG8" s="279"/>
      <c r="ZH8" s="279"/>
      <c r="ZI8" s="279"/>
      <c r="ZJ8" s="279"/>
      <c r="ZK8" s="279"/>
      <c r="ZL8" s="279"/>
      <c r="ZM8" s="279"/>
      <c r="ZN8" s="279"/>
      <c r="ZO8" s="279"/>
      <c r="ZP8" s="279"/>
      <c r="ZQ8" s="279"/>
      <c r="ZR8" s="279"/>
      <c r="ZS8" s="279"/>
      <c r="ZT8" s="279"/>
      <c r="ZU8" s="279"/>
      <c r="ZV8" s="279"/>
      <c r="ZW8" s="279"/>
      <c r="ZX8" s="279"/>
      <c r="ZY8" s="279"/>
      <c r="ZZ8" s="279"/>
      <c r="AAA8" s="279"/>
      <c r="AAB8" s="279"/>
      <c r="AAC8" s="279"/>
      <c r="AAD8" s="279"/>
      <c r="AAE8" s="279"/>
      <c r="AAF8" s="279"/>
      <c r="AAG8" s="279"/>
      <c r="AAH8" s="279"/>
      <c r="AAI8" s="279"/>
      <c r="AAJ8" s="279"/>
      <c r="AAK8" s="279"/>
      <c r="AAL8" s="279"/>
      <c r="AAM8" s="279"/>
      <c r="AAN8" s="279"/>
      <c r="AAO8" s="279"/>
      <c r="AAP8" s="279"/>
      <c r="AAQ8" s="279"/>
      <c r="AAR8" s="279"/>
      <c r="AAS8" s="279"/>
      <c r="AAT8" s="279"/>
      <c r="AAU8" s="279"/>
      <c r="AAV8" s="279"/>
      <c r="AAW8" s="279"/>
      <c r="AAX8" s="279"/>
      <c r="AAY8" s="279"/>
      <c r="AAZ8" s="279"/>
      <c r="ABA8" s="279"/>
      <c r="ABB8" s="279"/>
      <c r="ABC8" s="279"/>
      <c r="ABD8" s="279"/>
      <c r="ABE8" s="279"/>
      <c r="ABF8" s="279"/>
      <c r="ABG8" s="279"/>
      <c r="ABH8" s="279"/>
      <c r="ABI8" s="279"/>
      <c r="ABJ8" s="279"/>
      <c r="ABK8" s="279"/>
      <c r="ABL8" s="279"/>
      <c r="ABM8" s="279"/>
      <c r="ABN8" s="279"/>
      <c r="ABO8" s="279"/>
      <c r="ABP8" s="279"/>
      <c r="ABQ8" s="279"/>
      <c r="ABR8" s="279"/>
      <c r="ABS8" s="279"/>
      <c r="ABT8" s="279"/>
      <c r="ABU8" s="279"/>
      <c r="ABV8" s="279"/>
      <c r="ABW8" s="279"/>
      <c r="ABX8" s="279"/>
      <c r="ABY8" s="279"/>
      <c r="ABZ8" s="279"/>
      <c r="ACA8" s="279"/>
      <c r="ACB8" s="279"/>
      <c r="ACC8" s="279"/>
      <c r="ACD8" s="279"/>
      <c r="ACE8" s="279"/>
      <c r="ACF8" s="279"/>
      <c r="ACG8" s="279"/>
      <c r="ACH8" s="279"/>
      <c r="ACI8" s="279"/>
      <c r="ACJ8" s="279"/>
      <c r="ACK8" s="279"/>
      <c r="ACL8" s="279"/>
      <c r="ACM8" s="279"/>
      <c r="ACN8" s="279"/>
      <c r="ACO8" s="279"/>
      <c r="ACP8" s="279"/>
      <c r="ACQ8" s="279"/>
      <c r="ACR8" s="279"/>
      <c r="ACS8" s="279"/>
      <c r="ACT8" s="279"/>
      <c r="ACU8" s="279"/>
      <c r="ACV8" s="279"/>
      <c r="ACW8" s="279"/>
      <c r="ACX8" s="279"/>
      <c r="ACY8" s="279"/>
      <c r="ACZ8" s="279"/>
      <c r="ADA8" s="279"/>
      <c r="ADB8" s="279"/>
      <c r="ADC8" s="279"/>
      <c r="ADD8" s="279"/>
      <c r="ADE8" s="279"/>
      <c r="ADF8" s="279"/>
      <c r="ADG8" s="279"/>
    </row>
    <row r="9" spans="1:787" s="280" customFormat="1" ht="56.25" customHeight="1" x14ac:dyDescent="0.25">
      <c r="A9" s="281"/>
      <c r="B9" s="151"/>
      <c r="C9" s="112" t="s">
        <v>164</v>
      </c>
      <c r="D9" s="112" t="s">
        <v>165</v>
      </c>
      <c r="E9" s="112">
        <v>2018</v>
      </c>
      <c r="F9" s="112">
        <v>2019</v>
      </c>
      <c r="G9" s="111">
        <v>2018</v>
      </c>
      <c r="H9" s="111">
        <v>2019</v>
      </c>
      <c r="I9" s="111">
        <v>2018</v>
      </c>
      <c r="J9" s="111">
        <v>2019</v>
      </c>
      <c r="K9" s="111">
        <v>2018</v>
      </c>
      <c r="L9" s="111">
        <v>2019</v>
      </c>
      <c r="M9" s="111">
        <v>2018</v>
      </c>
      <c r="N9" s="111">
        <v>2019</v>
      </c>
      <c r="O9" s="112">
        <v>2018</v>
      </c>
      <c r="P9" s="112">
        <v>2019</v>
      </c>
      <c r="Q9" s="111">
        <v>2018</v>
      </c>
      <c r="R9" s="111">
        <v>2019</v>
      </c>
      <c r="S9" s="111">
        <v>2018</v>
      </c>
      <c r="T9" s="111">
        <v>2019</v>
      </c>
      <c r="U9" s="111">
        <v>2018</v>
      </c>
      <c r="V9" s="111">
        <v>2019</v>
      </c>
      <c r="W9" s="111">
        <v>2018</v>
      </c>
      <c r="X9" s="111">
        <v>2019</v>
      </c>
      <c r="Y9" s="112">
        <v>2018</v>
      </c>
      <c r="Z9" s="112">
        <v>2019</v>
      </c>
      <c r="AA9" s="111">
        <v>2018</v>
      </c>
      <c r="AB9" s="111">
        <v>2019</v>
      </c>
      <c r="AC9" s="111">
        <v>2018</v>
      </c>
      <c r="AD9" s="111">
        <v>2019</v>
      </c>
      <c r="AE9" s="111">
        <v>2018</v>
      </c>
      <c r="AF9" s="111">
        <v>2019</v>
      </c>
      <c r="AG9" s="111">
        <v>2018</v>
      </c>
      <c r="AH9" s="111">
        <v>2019</v>
      </c>
      <c r="AI9" s="111">
        <v>2018</v>
      </c>
      <c r="AJ9" s="111">
        <v>2019</v>
      </c>
      <c r="AK9" s="111">
        <v>2018</v>
      </c>
      <c r="AL9" s="111">
        <v>2019</v>
      </c>
      <c r="AM9" s="111">
        <v>2018</v>
      </c>
      <c r="AN9" s="111">
        <v>2019</v>
      </c>
      <c r="AO9" s="111">
        <v>2018</v>
      </c>
      <c r="AP9" s="111">
        <v>2019</v>
      </c>
      <c r="AQ9" s="111">
        <v>2018</v>
      </c>
      <c r="AR9" s="111">
        <v>2019</v>
      </c>
      <c r="AS9" s="111">
        <v>2018</v>
      </c>
      <c r="AT9" s="111">
        <v>2019</v>
      </c>
      <c r="AU9" s="111">
        <v>2018</v>
      </c>
      <c r="AV9" s="111">
        <v>2019</v>
      </c>
      <c r="AW9" s="111">
        <v>2018</v>
      </c>
      <c r="AX9" s="111">
        <v>2019</v>
      </c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79"/>
      <c r="FG9" s="279"/>
      <c r="FH9" s="279"/>
      <c r="FI9" s="279"/>
      <c r="FJ9" s="279"/>
      <c r="FK9" s="279"/>
      <c r="FL9" s="279"/>
      <c r="FM9" s="279"/>
      <c r="FN9" s="279"/>
      <c r="FO9" s="279"/>
      <c r="FP9" s="279"/>
      <c r="FQ9" s="279"/>
      <c r="FR9" s="279"/>
      <c r="FS9" s="279"/>
      <c r="FT9" s="279"/>
      <c r="FU9" s="279"/>
      <c r="FV9" s="279"/>
      <c r="FW9" s="279"/>
      <c r="FX9" s="279"/>
      <c r="FY9" s="279"/>
      <c r="FZ9" s="279"/>
      <c r="GA9" s="279"/>
      <c r="GB9" s="279"/>
      <c r="GC9" s="279"/>
      <c r="GD9" s="279"/>
      <c r="GE9" s="279"/>
      <c r="GF9" s="279"/>
      <c r="GG9" s="279"/>
      <c r="GH9" s="279"/>
      <c r="GI9" s="279"/>
      <c r="GJ9" s="279"/>
      <c r="GK9" s="279"/>
      <c r="GL9" s="279"/>
      <c r="GM9" s="279"/>
      <c r="GN9" s="279"/>
      <c r="GO9" s="279"/>
      <c r="GP9" s="279"/>
      <c r="GQ9" s="279"/>
      <c r="GR9" s="279"/>
      <c r="GS9" s="279"/>
      <c r="GT9" s="279"/>
      <c r="GU9" s="279"/>
      <c r="GV9" s="279"/>
      <c r="GW9" s="279"/>
      <c r="GX9" s="279"/>
      <c r="GY9" s="279"/>
      <c r="GZ9" s="279"/>
      <c r="HA9" s="279"/>
      <c r="HB9" s="279"/>
      <c r="HC9" s="279"/>
      <c r="HD9" s="279"/>
      <c r="HE9" s="279"/>
      <c r="HF9" s="279"/>
      <c r="HG9" s="279"/>
      <c r="HH9" s="279"/>
      <c r="HI9" s="279"/>
      <c r="HJ9" s="279"/>
      <c r="HK9" s="279"/>
      <c r="HL9" s="279"/>
      <c r="HM9" s="279"/>
      <c r="HN9" s="279"/>
      <c r="HO9" s="279"/>
      <c r="HP9" s="279"/>
      <c r="HQ9" s="279"/>
      <c r="HR9" s="279"/>
      <c r="HS9" s="279"/>
      <c r="HT9" s="279"/>
      <c r="HU9" s="279"/>
      <c r="HV9" s="279"/>
      <c r="HW9" s="279"/>
      <c r="HX9" s="279"/>
      <c r="HY9" s="279"/>
      <c r="HZ9" s="279"/>
      <c r="IA9" s="279"/>
      <c r="IB9" s="279"/>
      <c r="IC9" s="279"/>
      <c r="ID9" s="279"/>
      <c r="IE9" s="279"/>
      <c r="IF9" s="279"/>
      <c r="IG9" s="279"/>
      <c r="IH9" s="279"/>
      <c r="II9" s="279"/>
      <c r="IJ9" s="279"/>
      <c r="IK9" s="279"/>
      <c r="IL9" s="279"/>
      <c r="IM9" s="279"/>
      <c r="IN9" s="279"/>
      <c r="IO9" s="279"/>
      <c r="IP9" s="279"/>
      <c r="IQ9" s="279"/>
      <c r="IR9" s="279"/>
      <c r="IS9" s="279"/>
      <c r="IT9" s="279"/>
      <c r="IU9" s="279"/>
      <c r="IV9" s="279"/>
      <c r="IW9" s="279"/>
      <c r="IX9" s="279"/>
      <c r="IY9" s="279"/>
      <c r="IZ9" s="279"/>
      <c r="JA9" s="279"/>
      <c r="JB9" s="279"/>
      <c r="JC9" s="279"/>
      <c r="JD9" s="279"/>
      <c r="JE9" s="279"/>
      <c r="JF9" s="279"/>
      <c r="JG9" s="279"/>
      <c r="JH9" s="279"/>
      <c r="JI9" s="279"/>
      <c r="JJ9" s="279"/>
      <c r="JK9" s="279"/>
      <c r="JL9" s="279"/>
      <c r="JM9" s="279"/>
      <c r="JN9" s="279"/>
      <c r="JO9" s="279"/>
      <c r="JP9" s="279"/>
      <c r="JQ9" s="279"/>
      <c r="JR9" s="279"/>
      <c r="JS9" s="279"/>
      <c r="JT9" s="279"/>
      <c r="JU9" s="279"/>
      <c r="JV9" s="279"/>
      <c r="JW9" s="279"/>
      <c r="JX9" s="279"/>
      <c r="JY9" s="279"/>
      <c r="JZ9" s="279"/>
      <c r="KA9" s="279"/>
      <c r="KB9" s="279"/>
      <c r="KC9" s="279"/>
      <c r="KD9" s="279"/>
      <c r="KE9" s="279"/>
      <c r="KF9" s="279"/>
      <c r="KG9" s="279"/>
      <c r="KH9" s="279"/>
      <c r="KI9" s="279"/>
      <c r="KJ9" s="279"/>
      <c r="KK9" s="279"/>
      <c r="KL9" s="279"/>
      <c r="KM9" s="279"/>
      <c r="KN9" s="279"/>
      <c r="KO9" s="279"/>
      <c r="KP9" s="279"/>
      <c r="KQ9" s="279"/>
      <c r="KR9" s="279"/>
      <c r="KS9" s="279"/>
      <c r="KT9" s="279"/>
      <c r="KU9" s="279"/>
      <c r="KV9" s="279"/>
      <c r="KW9" s="279"/>
      <c r="KX9" s="279"/>
      <c r="KY9" s="279"/>
      <c r="KZ9" s="279"/>
      <c r="LA9" s="279"/>
      <c r="LB9" s="279"/>
      <c r="LC9" s="279"/>
      <c r="LD9" s="279"/>
      <c r="LE9" s="279"/>
      <c r="LF9" s="279"/>
      <c r="LG9" s="279"/>
      <c r="LH9" s="279"/>
      <c r="LI9" s="279"/>
      <c r="LJ9" s="279"/>
      <c r="LK9" s="279"/>
      <c r="LL9" s="279"/>
      <c r="LM9" s="279"/>
      <c r="LN9" s="279"/>
      <c r="LO9" s="279"/>
      <c r="LP9" s="279"/>
      <c r="LQ9" s="279"/>
      <c r="LR9" s="279"/>
      <c r="LS9" s="279"/>
      <c r="LT9" s="279"/>
      <c r="LU9" s="279"/>
      <c r="LV9" s="279"/>
      <c r="LW9" s="279"/>
      <c r="LX9" s="279"/>
      <c r="LY9" s="279"/>
      <c r="LZ9" s="279"/>
      <c r="MA9" s="279"/>
      <c r="MB9" s="279"/>
      <c r="MC9" s="279"/>
      <c r="MD9" s="279"/>
      <c r="ME9" s="279"/>
      <c r="MF9" s="279"/>
      <c r="MG9" s="279"/>
      <c r="MH9" s="279"/>
      <c r="MI9" s="279"/>
      <c r="MJ9" s="279"/>
      <c r="MK9" s="279"/>
      <c r="ML9" s="279"/>
      <c r="MM9" s="279"/>
      <c r="MN9" s="279"/>
      <c r="MO9" s="279"/>
      <c r="MP9" s="279"/>
      <c r="MQ9" s="279"/>
      <c r="MR9" s="279"/>
      <c r="MS9" s="279"/>
      <c r="MT9" s="279"/>
      <c r="MU9" s="279"/>
      <c r="MV9" s="279"/>
      <c r="MW9" s="279"/>
      <c r="MX9" s="279"/>
      <c r="MY9" s="279"/>
      <c r="MZ9" s="279"/>
      <c r="NA9" s="279"/>
      <c r="NB9" s="279"/>
      <c r="NC9" s="279"/>
      <c r="ND9" s="279"/>
      <c r="NE9" s="279"/>
      <c r="NF9" s="279"/>
      <c r="NG9" s="279"/>
      <c r="NH9" s="279"/>
      <c r="NI9" s="279"/>
      <c r="NJ9" s="279"/>
      <c r="NK9" s="279"/>
      <c r="NL9" s="279"/>
      <c r="NM9" s="279"/>
      <c r="NN9" s="279"/>
      <c r="NO9" s="279"/>
      <c r="NP9" s="279"/>
      <c r="NQ9" s="279"/>
      <c r="NR9" s="279"/>
      <c r="NS9" s="279"/>
      <c r="NT9" s="279"/>
      <c r="NU9" s="279"/>
      <c r="NV9" s="279"/>
      <c r="NW9" s="279"/>
      <c r="NX9" s="279"/>
      <c r="NY9" s="279"/>
      <c r="NZ9" s="279"/>
      <c r="OA9" s="279"/>
      <c r="OB9" s="279"/>
      <c r="OC9" s="279"/>
      <c r="OD9" s="279"/>
      <c r="OE9" s="279"/>
      <c r="OF9" s="279"/>
      <c r="OG9" s="279"/>
      <c r="OH9" s="279"/>
      <c r="OI9" s="279"/>
      <c r="OJ9" s="279"/>
      <c r="OK9" s="279"/>
      <c r="OL9" s="279"/>
      <c r="OM9" s="279"/>
      <c r="ON9" s="279"/>
      <c r="OO9" s="279"/>
      <c r="OP9" s="279"/>
      <c r="OQ9" s="279"/>
      <c r="OR9" s="279"/>
      <c r="OS9" s="279"/>
      <c r="OT9" s="279"/>
      <c r="OU9" s="279"/>
      <c r="OV9" s="279"/>
      <c r="OW9" s="279"/>
      <c r="OX9" s="279"/>
      <c r="OY9" s="279"/>
      <c r="OZ9" s="279"/>
      <c r="PA9" s="279"/>
      <c r="PB9" s="279"/>
      <c r="PC9" s="279"/>
      <c r="PD9" s="279"/>
      <c r="PE9" s="279"/>
      <c r="PF9" s="279"/>
      <c r="PG9" s="279"/>
      <c r="PH9" s="279"/>
      <c r="PI9" s="279"/>
      <c r="PJ9" s="279"/>
      <c r="PK9" s="279"/>
      <c r="PL9" s="279"/>
      <c r="PM9" s="279"/>
      <c r="PN9" s="279"/>
      <c r="PO9" s="279"/>
      <c r="PP9" s="279"/>
      <c r="PQ9" s="279"/>
      <c r="PR9" s="279"/>
      <c r="PS9" s="279"/>
      <c r="PT9" s="279"/>
      <c r="PU9" s="279"/>
      <c r="PV9" s="279"/>
      <c r="PW9" s="279"/>
      <c r="PX9" s="279"/>
      <c r="PY9" s="279"/>
      <c r="PZ9" s="279"/>
      <c r="QA9" s="279"/>
      <c r="QB9" s="279"/>
      <c r="QC9" s="279"/>
      <c r="QD9" s="279"/>
      <c r="QE9" s="279"/>
      <c r="QF9" s="279"/>
      <c r="QG9" s="279"/>
      <c r="QH9" s="279"/>
      <c r="QI9" s="279"/>
      <c r="QJ9" s="279"/>
      <c r="QK9" s="279"/>
      <c r="QL9" s="279"/>
      <c r="QM9" s="279"/>
      <c r="QN9" s="279"/>
      <c r="QO9" s="279"/>
      <c r="QP9" s="279"/>
      <c r="QQ9" s="279"/>
      <c r="QR9" s="279"/>
      <c r="QS9" s="279"/>
      <c r="QT9" s="279"/>
      <c r="QU9" s="279"/>
      <c r="QV9" s="279"/>
      <c r="QW9" s="279"/>
      <c r="QX9" s="279"/>
      <c r="QY9" s="279"/>
      <c r="QZ9" s="279"/>
      <c r="RA9" s="279"/>
      <c r="RB9" s="279"/>
      <c r="RC9" s="279"/>
      <c r="RD9" s="279"/>
      <c r="RE9" s="279"/>
      <c r="RF9" s="279"/>
      <c r="RG9" s="279"/>
      <c r="RH9" s="279"/>
      <c r="RI9" s="279"/>
      <c r="RJ9" s="279"/>
      <c r="RK9" s="279"/>
      <c r="RL9" s="279"/>
      <c r="RM9" s="279"/>
      <c r="RN9" s="279"/>
      <c r="RO9" s="279"/>
      <c r="RP9" s="279"/>
      <c r="RQ9" s="279"/>
      <c r="RR9" s="279"/>
      <c r="RS9" s="279"/>
      <c r="RT9" s="279"/>
      <c r="RU9" s="279"/>
      <c r="RV9" s="279"/>
      <c r="RW9" s="279"/>
      <c r="RX9" s="279"/>
      <c r="RY9" s="279"/>
      <c r="RZ9" s="279"/>
      <c r="SA9" s="279"/>
      <c r="SB9" s="279"/>
      <c r="SC9" s="279"/>
      <c r="SD9" s="279"/>
      <c r="SE9" s="279"/>
      <c r="SF9" s="279"/>
      <c r="SG9" s="279"/>
      <c r="SH9" s="279"/>
      <c r="SI9" s="279"/>
      <c r="SJ9" s="279"/>
      <c r="SK9" s="279"/>
      <c r="SL9" s="279"/>
      <c r="SM9" s="279"/>
      <c r="SN9" s="279"/>
      <c r="SO9" s="279"/>
      <c r="SP9" s="279"/>
      <c r="SQ9" s="279"/>
      <c r="SR9" s="279"/>
      <c r="SS9" s="279"/>
      <c r="ST9" s="279"/>
      <c r="SU9" s="279"/>
      <c r="SV9" s="279"/>
      <c r="SW9" s="279"/>
      <c r="SX9" s="279"/>
      <c r="SY9" s="279"/>
      <c r="SZ9" s="279"/>
      <c r="TA9" s="279"/>
      <c r="TB9" s="279"/>
      <c r="TC9" s="279"/>
      <c r="TD9" s="279"/>
      <c r="TE9" s="279"/>
      <c r="TF9" s="279"/>
      <c r="TG9" s="279"/>
      <c r="TH9" s="279"/>
      <c r="TI9" s="279"/>
      <c r="TJ9" s="279"/>
      <c r="TK9" s="279"/>
      <c r="TL9" s="279"/>
      <c r="TM9" s="279"/>
      <c r="TN9" s="279"/>
      <c r="TO9" s="279"/>
      <c r="TP9" s="279"/>
      <c r="TQ9" s="279"/>
      <c r="TR9" s="279"/>
      <c r="TS9" s="279"/>
      <c r="TT9" s="279"/>
      <c r="TU9" s="279"/>
      <c r="TV9" s="279"/>
      <c r="TW9" s="279"/>
      <c r="TX9" s="279"/>
      <c r="TY9" s="279"/>
      <c r="TZ9" s="279"/>
      <c r="UA9" s="279"/>
      <c r="UB9" s="279"/>
      <c r="UC9" s="279"/>
      <c r="UD9" s="279"/>
      <c r="UE9" s="279"/>
      <c r="UF9" s="279"/>
      <c r="UG9" s="279"/>
      <c r="UH9" s="279"/>
      <c r="UI9" s="279"/>
      <c r="UJ9" s="279"/>
      <c r="UK9" s="279"/>
      <c r="UL9" s="279"/>
      <c r="UM9" s="279"/>
      <c r="UN9" s="279"/>
      <c r="UO9" s="279"/>
      <c r="UP9" s="279"/>
      <c r="UQ9" s="279"/>
      <c r="UR9" s="279"/>
      <c r="US9" s="279"/>
      <c r="UT9" s="279"/>
      <c r="UU9" s="279"/>
      <c r="UV9" s="279"/>
      <c r="UW9" s="279"/>
      <c r="UX9" s="279"/>
      <c r="UY9" s="279"/>
      <c r="UZ9" s="279"/>
      <c r="VA9" s="279"/>
      <c r="VB9" s="279"/>
      <c r="VC9" s="279"/>
      <c r="VD9" s="279"/>
      <c r="VE9" s="279"/>
      <c r="VF9" s="279"/>
      <c r="VG9" s="279"/>
      <c r="VH9" s="279"/>
      <c r="VI9" s="279"/>
      <c r="VJ9" s="279"/>
      <c r="VK9" s="279"/>
      <c r="VL9" s="279"/>
      <c r="VM9" s="279"/>
      <c r="VN9" s="279"/>
      <c r="VO9" s="279"/>
      <c r="VP9" s="279"/>
      <c r="VQ9" s="279"/>
      <c r="VR9" s="279"/>
      <c r="VS9" s="279"/>
      <c r="VT9" s="279"/>
      <c r="VU9" s="279"/>
      <c r="VV9" s="279"/>
      <c r="VW9" s="279"/>
      <c r="VX9" s="279"/>
      <c r="VY9" s="279"/>
      <c r="VZ9" s="279"/>
      <c r="WA9" s="279"/>
      <c r="WB9" s="279"/>
      <c r="WC9" s="279"/>
      <c r="WD9" s="279"/>
      <c r="WE9" s="279"/>
      <c r="WF9" s="279"/>
      <c r="WG9" s="279"/>
      <c r="WH9" s="279"/>
      <c r="WI9" s="279"/>
      <c r="WJ9" s="279"/>
      <c r="WK9" s="279"/>
      <c r="WL9" s="279"/>
      <c r="WM9" s="279"/>
      <c r="WN9" s="279"/>
      <c r="WO9" s="279"/>
      <c r="WP9" s="279"/>
      <c r="WQ9" s="279"/>
      <c r="WR9" s="279"/>
      <c r="WS9" s="279"/>
      <c r="WT9" s="279"/>
      <c r="WU9" s="279"/>
      <c r="WV9" s="279"/>
      <c r="WW9" s="279"/>
      <c r="WX9" s="279"/>
      <c r="WY9" s="279"/>
      <c r="WZ9" s="279"/>
      <c r="XA9" s="279"/>
      <c r="XB9" s="279"/>
      <c r="XC9" s="279"/>
      <c r="XD9" s="279"/>
      <c r="XE9" s="279"/>
      <c r="XF9" s="279"/>
      <c r="XG9" s="279"/>
      <c r="XH9" s="279"/>
      <c r="XI9" s="279"/>
      <c r="XJ9" s="279"/>
      <c r="XK9" s="279"/>
      <c r="XL9" s="279"/>
      <c r="XM9" s="279"/>
      <c r="XN9" s="279"/>
      <c r="XO9" s="279"/>
      <c r="XP9" s="279"/>
      <c r="XQ9" s="279"/>
      <c r="XR9" s="279"/>
      <c r="XS9" s="279"/>
      <c r="XT9" s="279"/>
      <c r="XU9" s="279"/>
      <c r="XV9" s="279"/>
      <c r="XW9" s="279"/>
      <c r="XX9" s="279"/>
      <c r="XY9" s="279"/>
      <c r="XZ9" s="279"/>
      <c r="YA9" s="279"/>
      <c r="YB9" s="279"/>
      <c r="YC9" s="279"/>
      <c r="YD9" s="279"/>
      <c r="YE9" s="279"/>
      <c r="YF9" s="279"/>
      <c r="YG9" s="279"/>
      <c r="YH9" s="279"/>
      <c r="YI9" s="279"/>
      <c r="YJ9" s="279"/>
      <c r="YK9" s="279"/>
      <c r="YL9" s="279"/>
      <c r="YM9" s="279"/>
      <c r="YN9" s="279"/>
      <c r="YO9" s="279"/>
      <c r="YP9" s="279"/>
      <c r="YQ9" s="279"/>
      <c r="YR9" s="279"/>
      <c r="YS9" s="279"/>
      <c r="YT9" s="279"/>
      <c r="YU9" s="279"/>
      <c r="YV9" s="279"/>
      <c r="YW9" s="279"/>
      <c r="YX9" s="279"/>
      <c r="YY9" s="279"/>
      <c r="YZ9" s="279"/>
      <c r="ZA9" s="279"/>
      <c r="ZB9" s="279"/>
      <c r="ZC9" s="279"/>
      <c r="ZD9" s="279"/>
      <c r="ZE9" s="279"/>
      <c r="ZF9" s="279"/>
      <c r="ZG9" s="279"/>
      <c r="ZH9" s="279"/>
      <c r="ZI9" s="279"/>
      <c r="ZJ9" s="279"/>
      <c r="ZK9" s="279"/>
      <c r="ZL9" s="279"/>
      <c r="ZM9" s="279"/>
      <c r="ZN9" s="279"/>
      <c r="ZO9" s="279"/>
      <c r="ZP9" s="279"/>
      <c r="ZQ9" s="279"/>
      <c r="ZR9" s="279"/>
      <c r="ZS9" s="279"/>
      <c r="ZT9" s="279"/>
      <c r="ZU9" s="279"/>
      <c r="ZV9" s="279"/>
      <c r="ZW9" s="279"/>
      <c r="ZX9" s="279"/>
      <c r="ZY9" s="279"/>
      <c r="ZZ9" s="279"/>
      <c r="AAA9" s="279"/>
      <c r="AAB9" s="279"/>
      <c r="AAC9" s="279"/>
      <c r="AAD9" s="279"/>
      <c r="AAE9" s="279"/>
      <c r="AAF9" s="279"/>
      <c r="AAG9" s="279"/>
      <c r="AAH9" s="279"/>
      <c r="AAI9" s="279"/>
      <c r="AAJ9" s="279"/>
      <c r="AAK9" s="279"/>
      <c r="AAL9" s="279"/>
      <c r="AAM9" s="279"/>
      <c r="AAN9" s="279"/>
      <c r="AAO9" s="279"/>
      <c r="AAP9" s="279"/>
      <c r="AAQ9" s="279"/>
      <c r="AAR9" s="279"/>
      <c r="AAS9" s="279"/>
      <c r="AAT9" s="279"/>
      <c r="AAU9" s="279"/>
      <c r="AAV9" s="279"/>
      <c r="AAW9" s="279"/>
      <c r="AAX9" s="279"/>
      <c r="AAY9" s="279"/>
      <c r="AAZ9" s="279"/>
      <c r="ABA9" s="279"/>
      <c r="ABB9" s="279"/>
      <c r="ABC9" s="279"/>
      <c r="ABD9" s="279"/>
      <c r="ABE9" s="279"/>
      <c r="ABF9" s="279"/>
      <c r="ABG9" s="279"/>
      <c r="ABH9" s="279"/>
      <c r="ABI9" s="279"/>
      <c r="ABJ9" s="279"/>
      <c r="ABK9" s="279"/>
      <c r="ABL9" s="279"/>
      <c r="ABM9" s="279"/>
      <c r="ABN9" s="279"/>
      <c r="ABO9" s="279"/>
      <c r="ABP9" s="279"/>
      <c r="ABQ9" s="279"/>
      <c r="ABR9" s="279"/>
      <c r="ABS9" s="279"/>
      <c r="ABT9" s="279"/>
      <c r="ABU9" s="279"/>
      <c r="ABV9" s="279"/>
      <c r="ABW9" s="279"/>
      <c r="ABX9" s="279"/>
      <c r="ABY9" s="279"/>
      <c r="ABZ9" s="279"/>
      <c r="ACA9" s="279"/>
      <c r="ACB9" s="279"/>
      <c r="ACC9" s="279"/>
      <c r="ACD9" s="279"/>
      <c r="ACE9" s="279"/>
      <c r="ACF9" s="279"/>
      <c r="ACG9" s="279"/>
      <c r="ACH9" s="279"/>
      <c r="ACI9" s="279"/>
      <c r="ACJ9" s="279"/>
      <c r="ACK9" s="279"/>
      <c r="ACL9" s="279"/>
      <c r="ACM9" s="279"/>
      <c r="ACN9" s="279"/>
      <c r="ACO9" s="279"/>
      <c r="ACP9" s="279"/>
      <c r="ACQ9" s="279"/>
      <c r="ACR9" s="279"/>
      <c r="ACS9" s="279"/>
      <c r="ACT9" s="279"/>
      <c r="ACU9" s="279"/>
      <c r="ACV9" s="279"/>
      <c r="ACW9" s="279"/>
      <c r="ACX9" s="279"/>
      <c r="ACY9" s="279"/>
      <c r="ACZ9" s="279"/>
      <c r="ADA9" s="279"/>
      <c r="ADB9" s="279"/>
      <c r="ADC9" s="279"/>
      <c r="ADD9" s="279"/>
      <c r="ADE9" s="279"/>
      <c r="ADF9" s="279"/>
      <c r="ADG9" s="279"/>
    </row>
    <row r="10" spans="1:787" x14ac:dyDescent="0.25">
      <c r="A10" s="249">
        <v>1</v>
      </c>
      <c r="B10" s="249">
        <f>A10+1</f>
        <v>2</v>
      </c>
      <c r="C10" s="249">
        <f t="shared" ref="C10:AX10" si="0">B10+1</f>
        <v>3</v>
      </c>
      <c r="D10" s="249">
        <f t="shared" si="0"/>
        <v>4</v>
      </c>
      <c r="E10" s="249">
        <f t="shared" si="0"/>
        <v>5</v>
      </c>
      <c r="F10" s="249">
        <f t="shared" si="0"/>
        <v>6</v>
      </c>
      <c r="G10" s="249">
        <f t="shared" si="0"/>
        <v>7</v>
      </c>
      <c r="H10" s="249">
        <f t="shared" si="0"/>
        <v>8</v>
      </c>
      <c r="I10" s="249">
        <f t="shared" si="0"/>
        <v>9</v>
      </c>
      <c r="J10" s="249">
        <f t="shared" si="0"/>
        <v>10</v>
      </c>
      <c r="K10" s="249">
        <f t="shared" si="0"/>
        <v>11</v>
      </c>
      <c r="L10" s="249">
        <f t="shared" si="0"/>
        <v>12</v>
      </c>
      <c r="M10" s="249">
        <f t="shared" si="0"/>
        <v>13</v>
      </c>
      <c r="N10" s="249">
        <f t="shared" si="0"/>
        <v>14</v>
      </c>
      <c r="O10" s="249">
        <f t="shared" si="0"/>
        <v>15</v>
      </c>
      <c r="P10" s="249">
        <f t="shared" si="0"/>
        <v>16</v>
      </c>
      <c r="Q10" s="249">
        <f t="shared" si="0"/>
        <v>17</v>
      </c>
      <c r="R10" s="249">
        <f t="shared" si="0"/>
        <v>18</v>
      </c>
      <c r="S10" s="249">
        <f t="shared" si="0"/>
        <v>19</v>
      </c>
      <c r="T10" s="249">
        <f t="shared" si="0"/>
        <v>20</v>
      </c>
      <c r="U10" s="249">
        <f t="shared" si="0"/>
        <v>21</v>
      </c>
      <c r="V10" s="249">
        <f t="shared" si="0"/>
        <v>22</v>
      </c>
      <c r="W10" s="249">
        <f t="shared" si="0"/>
        <v>23</v>
      </c>
      <c r="X10" s="249">
        <f t="shared" si="0"/>
        <v>24</v>
      </c>
      <c r="Y10" s="249">
        <f t="shared" si="0"/>
        <v>25</v>
      </c>
      <c r="Z10" s="249">
        <f t="shared" si="0"/>
        <v>26</v>
      </c>
      <c r="AA10" s="249">
        <f t="shared" si="0"/>
        <v>27</v>
      </c>
      <c r="AB10" s="249">
        <f t="shared" si="0"/>
        <v>28</v>
      </c>
      <c r="AC10" s="249">
        <f t="shared" si="0"/>
        <v>29</v>
      </c>
      <c r="AD10" s="249">
        <f t="shared" si="0"/>
        <v>30</v>
      </c>
      <c r="AE10" s="249">
        <f t="shared" si="0"/>
        <v>31</v>
      </c>
      <c r="AF10" s="249">
        <f t="shared" si="0"/>
        <v>32</v>
      </c>
      <c r="AG10" s="249">
        <f t="shared" si="0"/>
        <v>33</v>
      </c>
      <c r="AH10" s="249">
        <f t="shared" si="0"/>
        <v>34</v>
      </c>
      <c r="AI10" s="249">
        <f t="shared" si="0"/>
        <v>35</v>
      </c>
      <c r="AJ10" s="249">
        <f t="shared" si="0"/>
        <v>36</v>
      </c>
      <c r="AK10" s="249">
        <f t="shared" si="0"/>
        <v>37</v>
      </c>
      <c r="AL10" s="249">
        <f t="shared" si="0"/>
        <v>38</v>
      </c>
      <c r="AM10" s="249">
        <f t="shared" si="0"/>
        <v>39</v>
      </c>
      <c r="AN10" s="249">
        <f t="shared" si="0"/>
        <v>40</v>
      </c>
      <c r="AO10" s="249">
        <f t="shared" si="0"/>
        <v>41</v>
      </c>
      <c r="AP10" s="249">
        <f t="shared" si="0"/>
        <v>42</v>
      </c>
      <c r="AQ10" s="249">
        <f t="shared" si="0"/>
        <v>43</v>
      </c>
      <c r="AR10" s="249">
        <f t="shared" si="0"/>
        <v>44</v>
      </c>
      <c r="AS10" s="249">
        <f t="shared" si="0"/>
        <v>45</v>
      </c>
      <c r="AT10" s="249">
        <f t="shared" si="0"/>
        <v>46</v>
      </c>
      <c r="AU10" s="249">
        <f t="shared" si="0"/>
        <v>47</v>
      </c>
      <c r="AV10" s="249">
        <f t="shared" si="0"/>
        <v>48</v>
      </c>
      <c r="AW10" s="249">
        <f t="shared" si="0"/>
        <v>49</v>
      </c>
      <c r="AX10" s="249">
        <f t="shared" si="0"/>
        <v>50</v>
      </c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/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DZ10" s="282"/>
      <c r="EA10" s="282"/>
      <c r="EB10" s="282"/>
      <c r="EC10" s="282"/>
      <c r="ED10" s="282"/>
      <c r="EE10" s="282"/>
      <c r="EF10" s="282"/>
      <c r="EG10" s="282"/>
      <c r="EH10" s="282"/>
      <c r="EI10" s="282"/>
      <c r="EJ10" s="282"/>
      <c r="EK10" s="282"/>
      <c r="EL10" s="282"/>
      <c r="EM10" s="282"/>
      <c r="EN10" s="282"/>
      <c r="EO10" s="282"/>
      <c r="EP10" s="282"/>
      <c r="EQ10" s="282"/>
      <c r="ER10" s="282"/>
      <c r="ES10" s="282"/>
      <c r="ET10" s="282"/>
      <c r="EU10" s="282"/>
      <c r="EV10" s="282"/>
      <c r="EW10" s="282"/>
      <c r="EX10" s="282"/>
      <c r="EY10" s="282"/>
      <c r="EZ10" s="282"/>
      <c r="FA10" s="282"/>
      <c r="FB10" s="282"/>
      <c r="FC10" s="282"/>
      <c r="FD10" s="282"/>
      <c r="FE10" s="282"/>
      <c r="FF10" s="282"/>
      <c r="FG10" s="282"/>
      <c r="FH10" s="282"/>
      <c r="FI10" s="282"/>
      <c r="FJ10" s="282"/>
      <c r="FK10" s="282"/>
      <c r="FL10" s="282"/>
      <c r="FM10" s="282"/>
      <c r="FN10" s="282"/>
      <c r="FO10" s="282"/>
      <c r="FP10" s="282"/>
      <c r="FQ10" s="282"/>
      <c r="FR10" s="282"/>
      <c r="FS10" s="282"/>
      <c r="FT10" s="282"/>
      <c r="FU10" s="282"/>
      <c r="FV10" s="282"/>
      <c r="FW10" s="282"/>
      <c r="FX10" s="282"/>
      <c r="FY10" s="282"/>
      <c r="FZ10" s="282"/>
      <c r="GA10" s="282"/>
      <c r="GB10" s="282"/>
      <c r="GC10" s="282"/>
      <c r="GD10" s="282"/>
      <c r="GE10" s="282"/>
      <c r="GF10" s="282"/>
      <c r="GG10" s="282"/>
      <c r="GH10" s="282"/>
      <c r="GI10" s="282"/>
      <c r="GJ10" s="282"/>
      <c r="GK10" s="282"/>
      <c r="GL10" s="282"/>
      <c r="GM10" s="282"/>
      <c r="GN10" s="282"/>
      <c r="GO10" s="282"/>
      <c r="GP10" s="282"/>
      <c r="GQ10" s="282"/>
      <c r="GR10" s="282"/>
      <c r="GS10" s="282"/>
      <c r="GT10" s="282"/>
      <c r="GU10" s="282"/>
      <c r="GV10" s="282"/>
      <c r="GW10" s="282"/>
      <c r="GX10" s="282"/>
      <c r="GY10" s="282"/>
      <c r="GZ10" s="282"/>
      <c r="HA10" s="282"/>
      <c r="HB10" s="282"/>
      <c r="HC10" s="282"/>
      <c r="HD10" s="282"/>
      <c r="HE10" s="282"/>
      <c r="HF10" s="282"/>
      <c r="HG10" s="282"/>
      <c r="HH10" s="282"/>
      <c r="HI10" s="282"/>
      <c r="HJ10" s="282"/>
      <c r="HK10" s="282"/>
      <c r="HL10" s="282"/>
      <c r="HM10" s="282"/>
      <c r="HN10" s="282"/>
      <c r="HO10" s="282"/>
      <c r="HP10" s="282"/>
      <c r="HQ10" s="282"/>
      <c r="HR10" s="282"/>
      <c r="HS10" s="282"/>
      <c r="HT10" s="282"/>
      <c r="HU10" s="282"/>
      <c r="HV10" s="282"/>
      <c r="HW10" s="282"/>
      <c r="HX10" s="282"/>
      <c r="HY10" s="282"/>
      <c r="HZ10" s="282"/>
      <c r="IA10" s="282"/>
      <c r="IB10" s="282"/>
      <c r="IC10" s="282"/>
      <c r="ID10" s="282"/>
      <c r="IE10" s="282"/>
      <c r="IF10" s="282"/>
      <c r="IG10" s="282"/>
      <c r="IH10" s="282"/>
      <c r="II10" s="282"/>
      <c r="IJ10" s="282"/>
      <c r="IK10" s="282"/>
      <c r="IL10" s="282"/>
      <c r="IM10" s="282"/>
      <c r="IN10" s="282"/>
      <c r="IO10" s="282"/>
      <c r="IP10" s="282"/>
      <c r="IQ10" s="282"/>
      <c r="IR10" s="282"/>
      <c r="IS10" s="282"/>
      <c r="IT10" s="282"/>
      <c r="IU10" s="282"/>
      <c r="IV10" s="282"/>
      <c r="IW10" s="282"/>
      <c r="IX10" s="282"/>
      <c r="IY10" s="282"/>
      <c r="IZ10" s="282"/>
      <c r="JA10" s="282"/>
      <c r="JB10" s="282"/>
      <c r="JC10" s="282"/>
      <c r="JD10" s="282"/>
      <c r="JE10" s="282"/>
      <c r="JF10" s="282"/>
      <c r="JG10" s="282"/>
      <c r="JH10" s="282"/>
      <c r="JI10" s="282"/>
      <c r="JJ10" s="282"/>
      <c r="JK10" s="282"/>
      <c r="JL10" s="282"/>
      <c r="JM10" s="282"/>
      <c r="JN10" s="282"/>
      <c r="JO10" s="282"/>
      <c r="JP10" s="282"/>
      <c r="JQ10" s="282"/>
      <c r="JR10" s="282"/>
      <c r="JS10" s="282"/>
      <c r="JT10" s="282"/>
      <c r="JU10" s="282"/>
      <c r="JV10" s="282"/>
      <c r="JW10" s="282"/>
      <c r="JX10" s="282"/>
      <c r="JY10" s="282"/>
      <c r="JZ10" s="282"/>
      <c r="KA10" s="282"/>
      <c r="KB10" s="282"/>
      <c r="KC10" s="282"/>
      <c r="KD10" s="282"/>
      <c r="KE10" s="282"/>
      <c r="KF10" s="282"/>
      <c r="KG10" s="282"/>
      <c r="KH10" s="282"/>
      <c r="KI10" s="282"/>
      <c r="KJ10" s="282"/>
      <c r="KK10" s="282"/>
      <c r="KL10" s="282"/>
      <c r="KM10" s="282"/>
      <c r="KN10" s="282"/>
      <c r="KO10" s="282"/>
      <c r="KP10" s="282"/>
      <c r="KQ10" s="282"/>
      <c r="KR10" s="282"/>
      <c r="KS10" s="282"/>
      <c r="KT10" s="282"/>
      <c r="KU10" s="282"/>
      <c r="KV10" s="282"/>
      <c r="KW10" s="282"/>
      <c r="KX10" s="282"/>
      <c r="KY10" s="282"/>
      <c r="KZ10" s="282"/>
      <c r="LA10" s="282"/>
      <c r="LB10" s="282"/>
      <c r="LC10" s="282"/>
      <c r="LD10" s="282"/>
      <c r="LE10" s="282"/>
      <c r="LF10" s="282"/>
      <c r="LG10" s="282"/>
      <c r="LH10" s="282"/>
      <c r="LI10" s="282"/>
      <c r="LJ10" s="282"/>
      <c r="LK10" s="282"/>
      <c r="LL10" s="282"/>
      <c r="LM10" s="282"/>
      <c r="LN10" s="282"/>
      <c r="LO10" s="282"/>
      <c r="LP10" s="282"/>
      <c r="LQ10" s="282"/>
      <c r="LR10" s="282"/>
      <c r="LS10" s="282"/>
      <c r="LT10" s="282"/>
      <c r="LU10" s="282"/>
      <c r="LV10" s="282"/>
      <c r="LW10" s="282"/>
      <c r="LX10" s="282"/>
      <c r="LY10" s="282"/>
      <c r="LZ10" s="282"/>
      <c r="MA10" s="282"/>
      <c r="MB10" s="282"/>
      <c r="MC10" s="282"/>
      <c r="MD10" s="282"/>
      <c r="ME10" s="282"/>
      <c r="MF10" s="282"/>
      <c r="MG10" s="282"/>
      <c r="MH10" s="282"/>
      <c r="MI10" s="282"/>
      <c r="MJ10" s="282"/>
      <c r="MK10" s="282"/>
      <c r="ML10" s="282"/>
      <c r="MM10" s="282"/>
      <c r="MN10" s="282"/>
      <c r="MO10" s="282"/>
      <c r="MP10" s="282"/>
      <c r="MQ10" s="282"/>
      <c r="MR10" s="282"/>
      <c r="MS10" s="282"/>
      <c r="MT10" s="282"/>
      <c r="MU10" s="282"/>
      <c r="MV10" s="282"/>
      <c r="MW10" s="282"/>
      <c r="MX10" s="282"/>
      <c r="MY10" s="282"/>
      <c r="MZ10" s="282"/>
      <c r="NA10" s="282"/>
      <c r="NB10" s="282"/>
      <c r="NC10" s="282"/>
      <c r="ND10" s="282"/>
      <c r="NE10" s="282"/>
      <c r="NF10" s="282"/>
      <c r="NG10" s="282"/>
      <c r="NH10" s="282"/>
      <c r="NI10" s="282"/>
      <c r="NJ10" s="282"/>
      <c r="NK10" s="282"/>
      <c r="NL10" s="282"/>
      <c r="NM10" s="282"/>
      <c r="NN10" s="282"/>
      <c r="NO10" s="282"/>
      <c r="NP10" s="282"/>
      <c r="NQ10" s="282"/>
      <c r="NR10" s="282"/>
      <c r="NS10" s="282"/>
      <c r="NT10" s="282"/>
      <c r="NU10" s="282"/>
      <c r="NV10" s="282"/>
      <c r="NW10" s="282"/>
      <c r="NX10" s="282"/>
      <c r="NY10" s="282"/>
      <c r="NZ10" s="282"/>
      <c r="OA10" s="282"/>
      <c r="OB10" s="282"/>
      <c r="OC10" s="282"/>
      <c r="OD10" s="282"/>
      <c r="OE10" s="282"/>
      <c r="OF10" s="282"/>
      <c r="OG10" s="282"/>
      <c r="OH10" s="282"/>
      <c r="OI10" s="282"/>
      <c r="OJ10" s="282"/>
      <c r="OK10" s="282"/>
      <c r="OL10" s="282"/>
      <c r="OM10" s="282"/>
      <c r="ON10" s="282"/>
      <c r="OO10" s="282"/>
      <c r="OP10" s="282"/>
      <c r="OQ10" s="282"/>
      <c r="OR10" s="282"/>
      <c r="OS10" s="282"/>
      <c r="OT10" s="282"/>
      <c r="OU10" s="282"/>
      <c r="OV10" s="282"/>
      <c r="OW10" s="282"/>
      <c r="OX10" s="282"/>
      <c r="OY10" s="282"/>
      <c r="OZ10" s="282"/>
      <c r="PA10" s="282"/>
      <c r="PB10" s="282"/>
      <c r="PC10" s="282"/>
      <c r="PD10" s="282"/>
      <c r="PE10" s="282"/>
      <c r="PF10" s="282"/>
      <c r="PG10" s="282"/>
      <c r="PH10" s="282"/>
      <c r="PI10" s="282"/>
      <c r="PJ10" s="282"/>
      <c r="PK10" s="282"/>
      <c r="PL10" s="282"/>
      <c r="PM10" s="282"/>
      <c r="PN10" s="282"/>
      <c r="PO10" s="282"/>
      <c r="PP10" s="282"/>
      <c r="PQ10" s="282"/>
      <c r="PR10" s="282"/>
      <c r="PS10" s="282"/>
      <c r="PT10" s="282"/>
      <c r="PU10" s="282"/>
      <c r="PV10" s="282"/>
      <c r="PW10" s="282"/>
      <c r="PX10" s="282"/>
      <c r="PY10" s="282"/>
      <c r="PZ10" s="282"/>
      <c r="QA10" s="282"/>
      <c r="QB10" s="282"/>
      <c r="QC10" s="282"/>
      <c r="QD10" s="282"/>
      <c r="QE10" s="282"/>
      <c r="QF10" s="282"/>
      <c r="QG10" s="282"/>
      <c r="QH10" s="282"/>
      <c r="QI10" s="282"/>
      <c r="QJ10" s="282"/>
      <c r="QK10" s="282"/>
      <c r="QL10" s="282"/>
      <c r="QM10" s="282"/>
      <c r="QN10" s="282"/>
      <c r="QO10" s="282"/>
      <c r="QP10" s="282"/>
      <c r="QQ10" s="282"/>
      <c r="QR10" s="282"/>
      <c r="QS10" s="282"/>
      <c r="QT10" s="282"/>
      <c r="QU10" s="282"/>
      <c r="QV10" s="282"/>
      <c r="QW10" s="282"/>
      <c r="QX10" s="282"/>
      <c r="QY10" s="282"/>
      <c r="QZ10" s="282"/>
      <c r="RA10" s="282"/>
      <c r="RB10" s="282"/>
      <c r="RC10" s="282"/>
      <c r="RD10" s="282"/>
      <c r="RE10" s="282"/>
      <c r="RF10" s="282"/>
      <c r="RG10" s="282"/>
      <c r="RH10" s="282"/>
      <c r="RI10" s="282"/>
      <c r="RJ10" s="282"/>
      <c r="RK10" s="282"/>
      <c r="RL10" s="282"/>
      <c r="RM10" s="282"/>
      <c r="RN10" s="282"/>
      <c r="RO10" s="282"/>
      <c r="RP10" s="282"/>
      <c r="RQ10" s="282"/>
      <c r="RR10" s="282"/>
      <c r="RS10" s="282"/>
      <c r="RT10" s="282"/>
      <c r="RU10" s="282"/>
      <c r="RV10" s="282"/>
      <c r="RW10" s="282"/>
      <c r="RX10" s="282"/>
      <c r="RY10" s="282"/>
      <c r="RZ10" s="282"/>
      <c r="SA10" s="282"/>
      <c r="SB10" s="282"/>
      <c r="SC10" s="282"/>
      <c r="SD10" s="282"/>
      <c r="SE10" s="282"/>
      <c r="SF10" s="282"/>
      <c r="SG10" s="282"/>
      <c r="SH10" s="282"/>
      <c r="SI10" s="282"/>
      <c r="SJ10" s="282"/>
      <c r="SK10" s="282"/>
      <c r="SL10" s="282"/>
      <c r="SM10" s="282"/>
      <c r="SN10" s="282"/>
      <c r="SO10" s="282"/>
      <c r="SP10" s="282"/>
      <c r="SQ10" s="282"/>
      <c r="SR10" s="282"/>
      <c r="SS10" s="282"/>
      <c r="ST10" s="282"/>
      <c r="SU10" s="282"/>
      <c r="SV10" s="282"/>
      <c r="SW10" s="282"/>
      <c r="SX10" s="282"/>
      <c r="SY10" s="282"/>
      <c r="SZ10" s="282"/>
      <c r="TA10" s="282"/>
      <c r="TB10" s="282"/>
      <c r="TC10" s="282"/>
      <c r="TD10" s="282"/>
      <c r="TE10" s="282"/>
      <c r="TF10" s="282"/>
      <c r="TG10" s="282"/>
      <c r="TH10" s="282"/>
      <c r="TI10" s="282"/>
      <c r="TJ10" s="282"/>
      <c r="TK10" s="282"/>
      <c r="TL10" s="282"/>
      <c r="TM10" s="282"/>
      <c r="TN10" s="282"/>
      <c r="TO10" s="282"/>
      <c r="TP10" s="282"/>
      <c r="TQ10" s="282"/>
      <c r="TR10" s="282"/>
      <c r="TS10" s="282"/>
      <c r="TT10" s="282"/>
      <c r="TU10" s="282"/>
      <c r="TV10" s="282"/>
      <c r="TW10" s="282"/>
      <c r="TX10" s="282"/>
      <c r="TY10" s="282"/>
      <c r="TZ10" s="282"/>
      <c r="UA10" s="282"/>
      <c r="UB10" s="282"/>
      <c r="UC10" s="282"/>
      <c r="UD10" s="282"/>
      <c r="UE10" s="282"/>
      <c r="UF10" s="282"/>
      <c r="UG10" s="282"/>
      <c r="UH10" s="282"/>
      <c r="UI10" s="282"/>
      <c r="UJ10" s="282"/>
      <c r="UK10" s="282"/>
      <c r="UL10" s="282"/>
      <c r="UM10" s="282"/>
      <c r="UN10" s="282"/>
      <c r="UO10" s="282"/>
      <c r="UP10" s="282"/>
      <c r="UQ10" s="282"/>
      <c r="UR10" s="282"/>
      <c r="US10" s="282"/>
      <c r="UT10" s="282"/>
      <c r="UU10" s="282"/>
      <c r="UV10" s="282"/>
      <c r="UW10" s="282"/>
      <c r="UX10" s="282"/>
      <c r="UY10" s="282"/>
      <c r="UZ10" s="282"/>
      <c r="VA10" s="282"/>
      <c r="VB10" s="282"/>
      <c r="VC10" s="282"/>
      <c r="VD10" s="282"/>
      <c r="VE10" s="282"/>
      <c r="VF10" s="282"/>
      <c r="VG10" s="282"/>
      <c r="VH10" s="282"/>
      <c r="VI10" s="282"/>
      <c r="VJ10" s="282"/>
      <c r="VK10" s="282"/>
      <c r="VL10" s="282"/>
      <c r="VM10" s="282"/>
      <c r="VN10" s="282"/>
      <c r="VO10" s="282"/>
      <c r="VP10" s="282"/>
      <c r="VQ10" s="282"/>
      <c r="VR10" s="282"/>
      <c r="VS10" s="282"/>
      <c r="VT10" s="282"/>
      <c r="VU10" s="282"/>
      <c r="VV10" s="282"/>
      <c r="VW10" s="282"/>
      <c r="VX10" s="282"/>
      <c r="VY10" s="282"/>
      <c r="VZ10" s="282"/>
      <c r="WA10" s="282"/>
      <c r="WB10" s="282"/>
      <c r="WC10" s="282"/>
      <c r="WD10" s="282"/>
      <c r="WE10" s="282"/>
      <c r="WF10" s="282"/>
      <c r="WG10" s="282"/>
      <c r="WH10" s="282"/>
      <c r="WI10" s="282"/>
      <c r="WJ10" s="282"/>
      <c r="WK10" s="282"/>
      <c r="WL10" s="282"/>
      <c r="WM10" s="282"/>
      <c r="WN10" s="282"/>
      <c r="WO10" s="282"/>
      <c r="WP10" s="282"/>
      <c r="WQ10" s="282"/>
      <c r="WR10" s="282"/>
      <c r="WS10" s="282"/>
      <c r="WT10" s="282"/>
      <c r="WU10" s="282"/>
      <c r="WV10" s="282"/>
      <c r="WW10" s="282"/>
      <c r="WX10" s="282"/>
      <c r="WY10" s="282"/>
      <c r="WZ10" s="282"/>
      <c r="XA10" s="282"/>
      <c r="XB10" s="282"/>
      <c r="XC10" s="282"/>
      <c r="XD10" s="282"/>
      <c r="XE10" s="282"/>
      <c r="XF10" s="282"/>
      <c r="XG10" s="282"/>
      <c r="XH10" s="282"/>
      <c r="XI10" s="282"/>
      <c r="XJ10" s="282"/>
      <c r="XK10" s="282"/>
      <c r="XL10" s="282"/>
      <c r="XM10" s="282"/>
      <c r="XN10" s="282"/>
      <c r="XO10" s="282"/>
      <c r="XP10" s="282"/>
      <c r="XQ10" s="282"/>
      <c r="XR10" s="282"/>
      <c r="XS10" s="282"/>
      <c r="XT10" s="282"/>
      <c r="XU10" s="282"/>
      <c r="XV10" s="282"/>
      <c r="XW10" s="282"/>
      <c r="XX10" s="282"/>
      <c r="XY10" s="282"/>
      <c r="XZ10" s="282"/>
      <c r="YA10" s="282"/>
      <c r="YB10" s="282"/>
      <c r="YC10" s="282"/>
      <c r="YD10" s="282"/>
      <c r="YE10" s="282"/>
      <c r="YF10" s="282"/>
      <c r="YG10" s="282"/>
      <c r="YH10" s="282"/>
      <c r="YI10" s="282"/>
      <c r="YJ10" s="282"/>
      <c r="YK10" s="282"/>
      <c r="YL10" s="282"/>
      <c r="YM10" s="282"/>
      <c r="YN10" s="282"/>
      <c r="YO10" s="282"/>
      <c r="YP10" s="282"/>
      <c r="YQ10" s="282"/>
      <c r="YR10" s="282"/>
      <c r="YS10" s="282"/>
      <c r="YT10" s="282"/>
      <c r="YU10" s="282"/>
      <c r="YV10" s="282"/>
      <c r="YW10" s="282"/>
      <c r="YX10" s="282"/>
      <c r="YY10" s="282"/>
      <c r="YZ10" s="282"/>
      <c r="ZA10" s="282"/>
      <c r="ZB10" s="282"/>
      <c r="ZC10" s="282"/>
      <c r="ZD10" s="282"/>
      <c r="ZE10" s="282"/>
      <c r="ZF10" s="282"/>
      <c r="ZG10" s="282"/>
      <c r="ZH10" s="282"/>
      <c r="ZI10" s="282"/>
      <c r="ZJ10" s="282"/>
      <c r="ZK10" s="282"/>
      <c r="ZL10" s="282"/>
      <c r="ZM10" s="282"/>
      <c r="ZN10" s="282"/>
      <c r="ZO10" s="282"/>
      <c r="ZP10" s="282"/>
      <c r="ZQ10" s="282"/>
      <c r="ZR10" s="282"/>
      <c r="ZS10" s="282"/>
      <c r="ZT10" s="282"/>
      <c r="ZU10" s="282"/>
      <c r="ZV10" s="282"/>
      <c r="ZW10" s="282"/>
      <c r="ZX10" s="282"/>
      <c r="ZY10" s="282"/>
      <c r="ZZ10" s="282"/>
      <c r="AAA10" s="282"/>
      <c r="AAB10" s="282"/>
      <c r="AAC10" s="282"/>
      <c r="AAD10" s="282"/>
      <c r="AAE10" s="282"/>
      <c r="AAF10" s="282"/>
      <c r="AAG10" s="282"/>
      <c r="AAH10" s="282"/>
      <c r="AAI10" s="282"/>
      <c r="AAJ10" s="282"/>
      <c r="AAK10" s="282"/>
      <c r="AAL10" s="282"/>
      <c r="AAM10" s="282"/>
      <c r="AAN10" s="282"/>
      <c r="AAO10" s="282"/>
      <c r="AAP10" s="282"/>
      <c r="AAQ10" s="282"/>
      <c r="AAR10" s="282"/>
      <c r="AAS10" s="282"/>
      <c r="AAT10" s="282"/>
      <c r="AAU10" s="282"/>
      <c r="AAV10" s="282"/>
      <c r="AAW10" s="282"/>
      <c r="AAX10" s="282"/>
      <c r="AAY10" s="282"/>
      <c r="AAZ10" s="282"/>
      <c r="ABA10" s="282"/>
      <c r="ABB10" s="282"/>
      <c r="ABC10" s="282"/>
      <c r="ABD10" s="282"/>
      <c r="ABE10" s="282"/>
      <c r="ABF10" s="282"/>
      <c r="ABG10" s="282"/>
      <c r="ABH10" s="282"/>
      <c r="ABI10" s="282"/>
      <c r="ABJ10" s="282"/>
      <c r="ABK10" s="282"/>
      <c r="ABL10" s="282"/>
      <c r="ABM10" s="282"/>
      <c r="ABN10" s="282"/>
      <c r="ABO10" s="282"/>
      <c r="ABP10" s="282"/>
      <c r="ABQ10" s="282"/>
      <c r="ABR10" s="282"/>
      <c r="ABS10" s="282"/>
      <c r="ABT10" s="282"/>
      <c r="ABU10" s="282"/>
      <c r="ABV10" s="282"/>
      <c r="ABW10" s="282"/>
      <c r="ABX10" s="282"/>
      <c r="ABY10" s="282"/>
      <c r="ABZ10" s="282"/>
      <c r="ACA10" s="282"/>
      <c r="ACB10" s="282"/>
      <c r="ACC10" s="282"/>
      <c r="ACD10" s="282"/>
      <c r="ACE10" s="282"/>
      <c r="ACF10" s="282"/>
      <c r="ACG10" s="282"/>
      <c r="ACH10" s="282"/>
      <c r="ACI10" s="282"/>
      <c r="ACJ10" s="282"/>
      <c r="ACK10" s="282"/>
      <c r="ACL10" s="282"/>
      <c r="ACM10" s="282"/>
      <c r="ACN10" s="282"/>
      <c r="ACO10" s="282"/>
      <c r="ACP10" s="282"/>
      <c r="ACQ10" s="282"/>
      <c r="ACR10" s="282"/>
      <c r="ACS10" s="282"/>
      <c r="ACT10" s="282"/>
      <c r="ACU10" s="282"/>
      <c r="ACV10" s="282"/>
      <c r="ACW10" s="282"/>
      <c r="ACX10" s="282"/>
      <c r="ACY10" s="282"/>
      <c r="ACZ10" s="282"/>
      <c r="ADA10" s="282"/>
      <c r="ADB10" s="282"/>
      <c r="ADC10" s="282"/>
      <c r="ADD10" s="282"/>
      <c r="ADE10" s="282"/>
      <c r="ADF10" s="282"/>
      <c r="ADG10" s="282"/>
    </row>
    <row r="11" spans="1:787" s="282" customFormat="1" x14ac:dyDescent="0.25">
      <c r="A11" s="283">
        <v>1</v>
      </c>
      <c r="B11" s="106" t="s">
        <v>181</v>
      </c>
      <c r="C11" s="67">
        <f t="shared" ref="C11:D13" si="1">E11+O11+Y11</f>
        <v>70179</v>
      </c>
      <c r="D11" s="67">
        <f t="shared" si="1"/>
        <v>60094</v>
      </c>
      <c r="E11" s="111">
        <f>G11+I11+K11+M11</f>
        <v>69771</v>
      </c>
      <c r="F11" s="111">
        <f>H11+J11+L11+N11</f>
        <v>59780</v>
      </c>
      <c r="G11" s="111">
        <v>22382</v>
      </c>
      <c r="H11" s="111">
        <v>20893</v>
      </c>
      <c r="I11" s="111">
        <v>39924</v>
      </c>
      <c r="J11" s="111">
        <v>32390</v>
      </c>
      <c r="K11" s="111">
        <v>2397</v>
      </c>
      <c r="L11" s="111">
        <v>2023</v>
      </c>
      <c r="M11" s="111">
        <v>5068</v>
      </c>
      <c r="N11" s="111">
        <v>4474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>
        <f>AC11+AG11</f>
        <v>408</v>
      </c>
      <c r="Z11" s="67">
        <v>314</v>
      </c>
      <c r="AA11" s="67"/>
      <c r="AB11" s="67"/>
      <c r="AC11" s="67">
        <v>395</v>
      </c>
      <c r="AD11" s="67">
        <v>306</v>
      </c>
      <c r="AE11" s="67"/>
      <c r="AF11" s="67"/>
      <c r="AG11" s="67">
        <v>13</v>
      </c>
      <c r="AH11" s="67">
        <v>8</v>
      </c>
      <c r="AI11" s="111">
        <f>AK11+AM11+AO11</f>
        <v>9762</v>
      </c>
      <c r="AJ11" s="111">
        <v>12181</v>
      </c>
      <c r="AK11" s="111">
        <v>642</v>
      </c>
      <c r="AL11" s="111">
        <v>908</v>
      </c>
      <c r="AM11" s="111">
        <v>8866</v>
      </c>
      <c r="AN11" s="111">
        <v>10893</v>
      </c>
      <c r="AO11" s="111">
        <v>254</v>
      </c>
      <c r="AP11" s="111">
        <v>380</v>
      </c>
      <c r="AQ11" s="111">
        <v>318</v>
      </c>
      <c r="AR11" s="111">
        <v>314</v>
      </c>
      <c r="AS11" s="111"/>
      <c r="AT11" s="111"/>
      <c r="AU11" s="111">
        <v>317</v>
      </c>
      <c r="AV11" s="111">
        <v>308</v>
      </c>
      <c r="AW11" s="111">
        <v>1</v>
      </c>
      <c r="AX11" s="111">
        <v>6</v>
      </c>
    </row>
    <row r="12" spans="1:787" ht="28.5" customHeight="1" x14ac:dyDescent="0.25">
      <c r="A12" s="283">
        <f>A11+1</f>
        <v>2</v>
      </c>
      <c r="B12" s="25" t="s">
        <v>182</v>
      </c>
      <c r="C12" s="76">
        <f t="shared" si="1"/>
        <v>167502</v>
      </c>
      <c r="D12" s="76">
        <f t="shared" si="1"/>
        <v>168977</v>
      </c>
      <c r="E12" s="77">
        <f>G12+I12+K12+M12</f>
        <v>166613</v>
      </c>
      <c r="F12" s="77">
        <f>H12+J12+L12+N12</f>
        <v>167474</v>
      </c>
      <c r="G12" s="77">
        <f>76628-Q12-AA12</f>
        <v>76628</v>
      </c>
      <c r="H12" s="77">
        <f>85059-R12-AB12</f>
        <v>85059</v>
      </c>
      <c r="I12" s="77">
        <f>69190-S12-AC12</f>
        <v>68356</v>
      </c>
      <c r="J12" s="77">
        <f>63190-T12-AD12</f>
        <v>61743</v>
      </c>
      <c r="K12" s="77">
        <f>10371-U12-AE12</f>
        <v>10371</v>
      </c>
      <c r="L12" s="77">
        <f>10139-V12-AF12</f>
        <v>10139</v>
      </c>
      <c r="M12" s="77">
        <f>11313-W12-AG12</f>
        <v>11258</v>
      </c>
      <c r="N12" s="77">
        <f>10589-X12-AH12</f>
        <v>10533</v>
      </c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>
        <f>AA12+AC12+AE12+AG12</f>
        <v>889</v>
      </c>
      <c r="Z12" s="76">
        <f>AB12+AD12+AF12+AH12</f>
        <v>1503</v>
      </c>
      <c r="AA12" s="76">
        <v>0</v>
      </c>
      <c r="AB12" s="76">
        <v>0</v>
      </c>
      <c r="AC12" s="76">
        <v>834</v>
      </c>
      <c r="AD12" s="76">
        <v>1447</v>
      </c>
      <c r="AE12" s="76">
        <v>0</v>
      </c>
      <c r="AF12" s="76">
        <v>0</v>
      </c>
      <c r="AG12" s="76">
        <v>55</v>
      </c>
      <c r="AH12" s="76">
        <v>56</v>
      </c>
      <c r="AI12" s="77">
        <v>3942</v>
      </c>
      <c r="AJ12" s="77">
        <f>AL12+AN12</f>
        <v>6745</v>
      </c>
      <c r="AK12" s="77">
        <v>1585</v>
      </c>
      <c r="AL12" s="77">
        <v>2785</v>
      </c>
      <c r="AM12" s="77">
        <v>2303</v>
      </c>
      <c r="AN12" s="77">
        <v>3960</v>
      </c>
      <c r="AO12" s="77">
        <v>0</v>
      </c>
      <c r="AP12" s="77">
        <v>0</v>
      </c>
      <c r="AQ12" s="77">
        <v>2753</v>
      </c>
      <c r="AR12" s="77">
        <v>3741</v>
      </c>
      <c r="AS12" s="77">
        <v>150</v>
      </c>
      <c r="AT12" s="77">
        <v>445</v>
      </c>
      <c r="AU12" s="77">
        <v>2603</v>
      </c>
      <c r="AV12" s="77">
        <v>3296</v>
      </c>
      <c r="AW12" s="77">
        <v>0</v>
      </c>
      <c r="AX12" s="77">
        <v>0</v>
      </c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2"/>
      <c r="DJ12" s="282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2"/>
      <c r="DV12" s="282"/>
      <c r="DW12" s="282"/>
      <c r="DX12" s="282"/>
      <c r="DY12" s="282"/>
      <c r="DZ12" s="282"/>
      <c r="EA12" s="282"/>
      <c r="EB12" s="282"/>
      <c r="EC12" s="282"/>
      <c r="ED12" s="282"/>
      <c r="EE12" s="282"/>
      <c r="EF12" s="282"/>
      <c r="EG12" s="282"/>
      <c r="EH12" s="282"/>
      <c r="EI12" s="282"/>
      <c r="EJ12" s="282"/>
      <c r="EK12" s="282"/>
      <c r="EL12" s="282"/>
      <c r="EM12" s="282"/>
      <c r="EN12" s="282"/>
      <c r="EO12" s="282"/>
      <c r="EP12" s="282"/>
      <c r="EQ12" s="282"/>
      <c r="ER12" s="282"/>
      <c r="ES12" s="282"/>
      <c r="ET12" s="282"/>
      <c r="EU12" s="282"/>
      <c r="EV12" s="282"/>
      <c r="EW12" s="282"/>
      <c r="EX12" s="282"/>
      <c r="EY12" s="282"/>
      <c r="EZ12" s="282"/>
      <c r="FA12" s="282"/>
      <c r="FB12" s="282"/>
      <c r="FC12" s="282"/>
      <c r="FD12" s="282"/>
      <c r="FE12" s="282"/>
      <c r="FF12" s="282"/>
      <c r="FG12" s="282"/>
      <c r="FH12" s="282"/>
      <c r="FI12" s="282"/>
      <c r="FJ12" s="282"/>
      <c r="FK12" s="282"/>
      <c r="FL12" s="282"/>
      <c r="FM12" s="282"/>
      <c r="FN12" s="282"/>
      <c r="FO12" s="282"/>
      <c r="FP12" s="282"/>
      <c r="FQ12" s="282"/>
      <c r="FR12" s="282"/>
      <c r="FS12" s="282"/>
      <c r="FT12" s="282"/>
      <c r="FU12" s="282"/>
      <c r="FV12" s="282"/>
      <c r="FW12" s="282"/>
      <c r="FX12" s="282"/>
      <c r="FY12" s="282"/>
      <c r="FZ12" s="282"/>
      <c r="GA12" s="282"/>
      <c r="GB12" s="282"/>
      <c r="GC12" s="282"/>
      <c r="GD12" s="282"/>
      <c r="GE12" s="282"/>
      <c r="GF12" s="282"/>
      <c r="GG12" s="282"/>
      <c r="GH12" s="282"/>
      <c r="GI12" s="282"/>
      <c r="GJ12" s="282"/>
      <c r="GK12" s="282"/>
      <c r="GL12" s="282"/>
      <c r="GM12" s="282"/>
      <c r="GN12" s="282"/>
      <c r="GO12" s="282"/>
      <c r="GP12" s="282"/>
      <c r="GQ12" s="282"/>
      <c r="GR12" s="282"/>
      <c r="GS12" s="282"/>
      <c r="GT12" s="282"/>
      <c r="GU12" s="282"/>
      <c r="GV12" s="282"/>
      <c r="GW12" s="282"/>
      <c r="GX12" s="282"/>
      <c r="GY12" s="282"/>
      <c r="GZ12" s="282"/>
      <c r="HA12" s="282"/>
      <c r="HB12" s="282"/>
      <c r="HC12" s="282"/>
      <c r="HD12" s="282"/>
      <c r="HE12" s="282"/>
      <c r="HF12" s="282"/>
      <c r="HG12" s="282"/>
      <c r="HH12" s="282"/>
      <c r="HI12" s="282"/>
      <c r="HJ12" s="282"/>
      <c r="HK12" s="282"/>
      <c r="HL12" s="282"/>
      <c r="HM12" s="282"/>
      <c r="HN12" s="282"/>
      <c r="HO12" s="282"/>
      <c r="HP12" s="282"/>
      <c r="HQ12" s="282"/>
      <c r="HR12" s="282"/>
      <c r="HS12" s="282"/>
      <c r="HT12" s="282"/>
      <c r="HU12" s="282"/>
      <c r="HV12" s="282"/>
      <c r="HW12" s="282"/>
      <c r="HX12" s="282"/>
      <c r="HY12" s="282"/>
      <c r="HZ12" s="282"/>
      <c r="IA12" s="282"/>
      <c r="IB12" s="282"/>
      <c r="IC12" s="282"/>
      <c r="ID12" s="282"/>
      <c r="IE12" s="282"/>
      <c r="IF12" s="282"/>
      <c r="IG12" s="282"/>
      <c r="IH12" s="282"/>
      <c r="II12" s="282"/>
      <c r="IJ12" s="282"/>
      <c r="IK12" s="282"/>
      <c r="IL12" s="282"/>
      <c r="IM12" s="282"/>
      <c r="IN12" s="282"/>
      <c r="IO12" s="282"/>
      <c r="IP12" s="282"/>
      <c r="IQ12" s="282"/>
      <c r="IR12" s="282"/>
      <c r="IS12" s="282"/>
      <c r="IT12" s="282"/>
      <c r="IU12" s="282"/>
      <c r="IV12" s="282"/>
      <c r="IW12" s="282"/>
      <c r="IX12" s="282"/>
      <c r="IY12" s="282"/>
      <c r="IZ12" s="282"/>
      <c r="JA12" s="282"/>
      <c r="JB12" s="282"/>
      <c r="JC12" s="282"/>
      <c r="JD12" s="282"/>
      <c r="JE12" s="282"/>
      <c r="JF12" s="282"/>
      <c r="JG12" s="282"/>
      <c r="JH12" s="282"/>
      <c r="JI12" s="282"/>
      <c r="JJ12" s="282"/>
      <c r="JK12" s="282"/>
      <c r="JL12" s="282"/>
      <c r="JM12" s="282"/>
      <c r="JN12" s="282"/>
      <c r="JO12" s="282"/>
      <c r="JP12" s="282"/>
      <c r="JQ12" s="282"/>
      <c r="JR12" s="282"/>
      <c r="JS12" s="282"/>
      <c r="JT12" s="282"/>
      <c r="JU12" s="282"/>
      <c r="JV12" s="282"/>
      <c r="JW12" s="282"/>
      <c r="JX12" s="282"/>
      <c r="JY12" s="282"/>
      <c r="JZ12" s="282"/>
      <c r="KA12" s="282"/>
      <c r="KB12" s="282"/>
      <c r="KC12" s="282"/>
      <c r="KD12" s="282"/>
      <c r="KE12" s="282"/>
      <c r="KF12" s="282"/>
      <c r="KG12" s="282"/>
      <c r="KH12" s="282"/>
      <c r="KI12" s="282"/>
      <c r="KJ12" s="282"/>
      <c r="KK12" s="282"/>
      <c r="KL12" s="282"/>
      <c r="KM12" s="282"/>
      <c r="KN12" s="282"/>
      <c r="KO12" s="282"/>
      <c r="KP12" s="282"/>
      <c r="KQ12" s="282"/>
      <c r="KR12" s="282"/>
      <c r="KS12" s="282"/>
      <c r="KT12" s="282"/>
      <c r="KU12" s="282"/>
      <c r="KV12" s="282"/>
      <c r="KW12" s="282"/>
      <c r="KX12" s="282"/>
      <c r="KY12" s="282"/>
      <c r="KZ12" s="282"/>
      <c r="LA12" s="282"/>
      <c r="LB12" s="282"/>
      <c r="LC12" s="282"/>
      <c r="LD12" s="282"/>
      <c r="LE12" s="282"/>
      <c r="LF12" s="282"/>
      <c r="LG12" s="282"/>
      <c r="LH12" s="282"/>
      <c r="LI12" s="282"/>
      <c r="LJ12" s="282"/>
      <c r="LK12" s="282"/>
      <c r="LL12" s="282"/>
      <c r="LM12" s="282"/>
      <c r="LN12" s="282"/>
      <c r="LO12" s="282"/>
      <c r="LP12" s="282"/>
      <c r="LQ12" s="282"/>
      <c r="LR12" s="282"/>
      <c r="LS12" s="282"/>
      <c r="LT12" s="282"/>
      <c r="LU12" s="282"/>
      <c r="LV12" s="282"/>
      <c r="LW12" s="282"/>
      <c r="LX12" s="282"/>
      <c r="LY12" s="282"/>
      <c r="LZ12" s="282"/>
      <c r="MA12" s="282"/>
      <c r="MB12" s="282"/>
      <c r="MC12" s="282"/>
      <c r="MD12" s="282"/>
      <c r="ME12" s="282"/>
      <c r="MF12" s="282"/>
      <c r="MG12" s="282"/>
      <c r="MH12" s="282"/>
      <c r="MI12" s="282"/>
      <c r="MJ12" s="282"/>
      <c r="MK12" s="282"/>
      <c r="ML12" s="282"/>
      <c r="MM12" s="282"/>
      <c r="MN12" s="282"/>
      <c r="MO12" s="282"/>
      <c r="MP12" s="282"/>
      <c r="MQ12" s="282"/>
      <c r="MR12" s="282"/>
      <c r="MS12" s="282"/>
      <c r="MT12" s="282"/>
      <c r="MU12" s="282"/>
      <c r="MV12" s="282"/>
      <c r="MW12" s="282"/>
      <c r="MX12" s="282"/>
      <c r="MY12" s="282"/>
      <c r="MZ12" s="282"/>
      <c r="NA12" s="282"/>
      <c r="NB12" s="282"/>
      <c r="NC12" s="282"/>
      <c r="ND12" s="282"/>
      <c r="NE12" s="282"/>
      <c r="NF12" s="282"/>
      <c r="NG12" s="282"/>
      <c r="NH12" s="282"/>
      <c r="NI12" s="282"/>
      <c r="NJ12" s="282"/>
      <c r="NK12" s="282"/>
      <c r="NL12" s="282"/>
      <c r="NM12" s="282"/>
      <c r="NN12" s="282"/>
      <c r="NO12" s="282"/>
      <c r="NP12" s="282"/>
      <c r="NQ12" s="282"/>
      <c r="NR12" s="282"/>
      <c r="NS12" s="282"/>
      <c r="NT12" s="282"/>
      <c r="NU12" s="282"/>
      <c r="NV12" s="282"/>
      <c r="NW12" s="282"/>
      <c r="NX12" s="282"/>
      <c r="NY12" s="282"/>
      <c r="NZ12" s="282"/>
      <c r="OA12" s="282"/>
      <c r="OB12" s="282"/>
      <c r="OC12" s="282"/>
      <c r="OD12" s="282"/>
      <c r="OE12" s="282"/>
      <c r="OF12" s="282"/>
      <c r="OG12" s="282"/>
      <c r="OH12" s="282"/>
      <c r="OI12" s="282"/>
      <c r="OJ12" s="282"/>
      <c r="OK12" s="282"/>
      <c r="OL12" s="282"/>
      <c r="OM12" s="282"/>
      <c r="ON12" s="282"/>
      <c r="OO12" s="282"/>
      <c r="OP12" s="282"/>
      <c r="OQ12" s="282"/>
      <c r="OR12" s="282"/>
      <c r="OS12" s="282"/>
      <c r="OT12" s="282"/>
      <c r="OU12" s="282"/>
      <c r="OV12" s="282"/>
      <c r="OW12" s="282"/>
      <c r="OX12" s="282"/>
      <c r="OY12" s="282"/>
      <c r="OZ12" s="282"/>
      <c r="PA12" s="282"/>
      <c r="PB12" s="282"/>
      <c r="PC12" s="282"/>
      <c r="PD12" s="282"/>
      <c r="PE12" s="282"/>
      <c r="PF12" s="282"/>
      <c r="PG12" s="282"/>
      <c r="PH12" s="282"/>
      <c r="PI12" s="282"/>
      <c r="PJ12" s="282"/>
      <c r="PK12" s="282"/>
      <c r="PL12" s="282"/>
      <c r="PM12" s="282"/>
      <c r="PN12" s="282"/>
      <c r="PO12" s="282"/>
      <c r="PP12" s="282"/>
      <c r="PQ12" s="282"/>
      <c r="PR12" s="282"/>
      <c r="PS12" s="282"/>
      <c r="PT12" s="282"/>
      <c r="PU12" s="282"/>
      <c r="PV12" s="282"/>
      <c r="PW12" s="282"/>
      <c r="PX12" s="282"/>
      <c r="PY12" s="282"/>
      <c r="PZ12" s="282"/>
      <c r="QA12" s="282"/>
      <c r="QB12" s="282"/>
      <c r="QC12" s="282"/>
      <c r="QD12" s="282"/>
      <c r="QE12" s="282"/>
      <c r="QF12" s="282"/>
      <c r="QG12" s="282"/>
      <c r="QH12" s="282"/>
      <c r="QI12" s="282"/>
      <c r="QJ12" s="282"/>
      <c r="QK12" s="282"/>
      <c r="QL12" s="282"/>
      <c r="QM12" s="282"/>
      <c r="QN12" s="282"/>
      <c r="QO12" s="282"/>
      <c r="QP12" s="282"/>
      <c r="QQ12" s="282"/>
      <c r="QR12" s="282"/>
      <c r="QS12" s="282"/>
      <c r="QT12" s="282"/>
      <c r="QU12" s="282"/>
      <c r="QV12" s="282"/>
      <c r="QW12" s="282"/>
      <c r="QX12" s="282"/>
      <c r="QY12" s="282"/>
      <c r="QZ12" s="282"/>
      <c r="RA12" s="282"/>
      <c r="RB12" s="282"/>
      <c r="RC12" s="282"/>
      <c r="RD12" s="282"/>
      <c r="RE12" s="282"/>
      <c r="RF12" s="282"/>
      <c r="RG12" s="282"/>
      <c r="RH12" s="282"/>
      <c r="RI12" s="282"/>
      <c r="RJ12" s="282"/>
      <c r="RK12" s="282"/>
      <c r="RL12" s="282"/>
      <c r="RM12" s="282"/>
      <c r="RN12" s="282"/>
      <c r="RO12" s="282"/>
      <c r="RP12" s="282"/>
      <c r="RQ12" s="282"/>
      <c r="RR12" s="282"/>
      <c r="RS12" s="282"/>
      <c r="RT12" s="282"/>
      <c r="RU12" s="282"/>
      <c r="RV12" s="282"/>
      <c r="RW12" s="282"/>
      <c r="RX12" s="282"/>
      <c r="RY12" s="282"/>
      <c r="RZ12" s="282"/>
      <c r="SA12" s="282"/>
      <c r="SB12" s="282"/>
      <c r="SC12" s="282"/>
      <c r="SD12" s="282"/>
      <c r="SE12" s="282"/>
      <c r="SF12" s="282"/>
      <c r="SG12" s="282"/>
      <c r="SH12" s="282"/>
      <c r="SI12" s="282"/>
      <c r="SJ12" s="282"/>
      <c r="SK12" s="282"/>
      <c r="SL12" s="282"/>
      <c r="SM12" s="282"/>
      <c r="SN12" s="282"/>
      <c r="SO12" s="282"/>
      <c r="SP12" s="282"/>
      <c r="SQ12" s="282"/>
      <c r="SR12" s="282"/>
      <c r="SS12" s="282"/>
      <c r="ST12" s="282"/>
      <c r="SU12" s="282"/>
      <c r="SV12" s="282"/>
      <c r="SW12" s="282"/>
      <c r="SX12" s="282"/>
      <c r="SY12" s="282"/>
      <c r="SZ12" s="282"/>
      <c r="TA12" s="282"/>
      <c r="TB12" s="282"/>
      <c r="TC12" s="282"/>
      <c r="TD12" s="282"/>
      <c r="TE12" s="282"/>
      <c r="TF12" s="282"/>
      <c r="TG12" s="282"/>
      <c r="TH12" s="282"/>
      <c r="TI12" s="282"/>
      <c r="TJ12" s="282"/>
      <c r="TK12" s="282"/>
      <c r="TL12" s="282"/>
      <c r="TM12" s="282"/>
      <c r="TN12" s="282"/>
      <c r="TO12" s="282"/>
      <c r="TP12" s="282"/>
      <c r="TQ12" s="282"/>
      <c r="TR12" s="282"/>
      <c r="TS12" s="282"/>
      <c r="TT12" s="282"/>
      <c r="TU12" s="282"/>
      <c r="TV12" s="282"/>
      <c r="TW12" s="282"/>
      <c r="TX12" s="282"/>
      <c r="TY12" s="282"/>
      <c r="TZ12" s="282"/>
      <c r="UA12" s="282"/>
      <c r="UB12" s="282"/>
      <c r="UC12" s="282"/>
      <c r="UD12" s="282"/>
      <c r="UE12" s="282"/>
      <c r="UF12" s="282"/>
      <c r="UG12" s="282"/>
      <c r="UH12" s="282"/>
      <c r="UI12" s="282"/>
      <c r="UJ12" s="282"/>
      <c r="UK12" s="282"/>
      <c r="UL12" s="282"/>
      <c r="UM12" s="282"/>
      <c r="UN12" s="282"/>
      <c r="UO12" s="282"/>
      <c r="UP12" s="282"/>
      <c r="UQ12" s="282"/>
      <c r="UR12" s="282"/>
      <c r="US12" s="282"/>
      <c r="UT12" s="282"/>
      <c r="UU12" s="282"/>
      <c r="UV12" s="282"/>
      <c r="UW12" s="282"/>
      <c r="UX12" s="282"/>
      <c r="UY12" s="282"/>
      <c r="UZ12" s="282"/>
      <c r="VA12" s="282"/>
      <c r="VB12" s="282"/>
      <c r="VC12" s="282"/>
      <c r="VD12" s="282"/>
      <c r="VE12" s="282"/>
      <c r="VF12" s="282"/>
      <c r="VG12" s="282"/>
      <c r="VH12" s="282"/>
      <c r="VI12" s="282"/>
      <c r="VJ12" s="282"/>
      <c r="VK12" s="282"/>
      <c r="VL12" s="282"/>
      <c r="VM12" s="282"/>
      <c r="VN12" s="282"/>
      <c r="VO12" s="282"/>
      <c r="VP12" s="282"/>
      <c r="VQ12" s="282"/>
      <c r="VR12" s="282"/>
      <c r="VS12" s="282"/>
      <c r="VT12" s="282"/>
      <c r="VU12" s="282"/>
      <c r="VV12" s="282"/>
      <c r="VW12" s="282"/>
      <c r="VX12" s="282"/>
      <c r="VY12" s="282"/>
      <c r="VZ12" s="282"/>
      <c r="WA12" s="282"/>
      <c r="WB12" s="282"/>
      <c r="WC12" s="282"/>
      <c r="WD12" s="282"/>
      <c r="WE12" s="282"/>
      <c r="WF12" s="282"/>
      <c r="WG12" s="282"/>
      <c r="WH12" s="282"/>
      <c r="WI12" s="282"/>
      <c r="WJ12" s="282"/>
      <c r="WK12" s="282"/>
      <c r="WL12" s="282"/>
      <c r="WM12" s="282"/>
      <c r="WN12" s="282"/>
      <c r="WO12" s="282"/>
      <c r="WP12" s="282"/>
      <c r="WQ12" s="282"/>
      <c r="WR12" s="282"/>
      <c r="WS12" s="282"/>
      <c r="WT12" s="282"/>
      <c r="WU12" s="282"/>
      <c r="WV12" s="282"/>
      <c r="WW12" s="282"/>
      <c r="WX12" s="282"/>
      <c r="WY12" s="282"/>
      <c r="WZ12" s="282"/>
      <c r="XA12" s="282"/>
      <c r="XB12" s="282"/>
      <c r="XC12" s="282"/>
      <c r="XD12" s="282"/>
      <c r="XE12" s="282"/>
      <c r="XF12" s="282"/>
      <c r="XG12" s="282"/>
      <c r="XH12" s="282"/>
      <c r="XI12" s="282"/>
      <c r="XJ12" s="282"/>
      <c r="XK12" s="282"/>
      <c r="XL12" s="282"/>
      <c r="XM12" s="282"/>
      <c r="XN12" s="282"/>
      <c r="XO12" s="282"/>
      <c r="XP12" s="282"/>
      <c r="XQ12" s="282"/>
      <c r="XR12" s="282"/>
      <c r="XS12" s="282"/>
      <c r="XT12" s="282"/>
      <c r="XU12" s="282"/>
      <c r="XV12" s="282"/>
      <c r="XW12" s="282"/>
      <c r="XX12" s="282"/>
      <c r="XY12" s="282"/>
      <c r="XZ12" s="282"/>
      <c r="YA12" s="282"/>
      <c r="YB12" s="282"/>
      <c r="YC12" s="282"/>
      <c r="YD12" s="282"/>
      <c r="YE12" s="282"/>
      <c r="YF12" s="282"/>
      <c r="YG12" s="282"/>
      <c r="YH12" s="282"/>
      <c r="YI12" s="282"/>
      <c r="YJ12" s="282"/>
      <c r="YK12" s="282"/>
      <c r="YL12" s="282"/>
      <c r="YM12" s="282"/>
      <c r="YN12" s="282"/>
      <c r="YO12" s="282"/>
      <c r="YP12" s="282"/>
      <c r="YQ12" s="282"/>
      <c r="YR12" s="282"/>
      <c r="YS12" s="282"/>
      <c r="YT12" s="282"/>
      <c r="YU12" s="282"/>
      <c r="YV12" s="282"/>
      <c r="YW12" s="282"/>
      <c r="YX12" s="282"/>
      <c r="YY12" s="282"/>
      <c r="YZ12" s="282"/>
      <c r="ZA12" s="282"/>
      <c r="ZB12" s="282"/>
      <c r="ZC12" s="282"/>
      <c r="ZD12" s="282"/>
      <c r="ZE12" s="282"/>
      <c r="ZF12" s="282"/>
      <c r="ZG12" s="282"/>
      <c r="ZH12" s="282"/>
      <c r="ZI12" s="282"/>
      <c r="ZJ12" s="282"/>
      <c r="ZK12" s="282"/>
      <c r="ZL12" s="282"/>
      <c r="ZM12" s="282"/>
      <c r="ZN12" s="282"/>
      <c r="ZO12" s="282"/>
      <c r="ZP12" s="282"/>
      <c r="ZQ12" s="282"/>
      <c r="ZR12" s="282"/>
      <c r="ZS12" s="282"/>
      <c r="ZT12" s="282"/>
      <c r="ZU12" s="282"/>
      <c r="ZV12" s="282"/>
      <c r="ZW12" s="282"/>
      <c r="ZX12" s="282"/>
      <c r="ZY12" s="282"/>
      <c r="ZZ12" s="282"/>
      <c r="AAA12" s="282"/>
      <c r="AAB12" s="282"/>
      <c r="AAC12" s="282"/>
      <c r="AAD12" s="282"/>
      <c r="AAE12" s="282"/>
      <c r="AAF12" s="282"/>
      <c r="AAG12" s="282"/>
      <c r="AAH12" s="282"/>
      <c r="AAI12" s="282"/>
      <c r="AAJ12" s="282"/>
      <c r="AAK12" s="282"/>
      <c r="AAL12" s="282"/>
      <c r="AAM12" s="282"/>
      <c r="AAN12" s="282"/>
      <c r="AAO12" s="282"/>
      <c r="AAP12" s="282"/>
      <c r="AAQ12" s="282"/>
      <c r="AAR12" s="282"/>
      <c r="AAS12" s="282"/>
      <c r="AAT12" s="282"/>
      <c r="AAU12" s="282"/>
      <c r="AAV12" s="282"/>
      <c r="AAW12" s="282"/>
      <c r="AAX12" s="282"/>
      <c r="AAY12" s="282"/>
      <c r="AAZ12" s="282"/>
      <c r="ABA12" s="282"/>
      <c r="ABB12" s="282"/>
      <c r="ABC12" s="282"/>
      <c r="ABD12" s="282"/>
      <c r="ABE12" s="282"/>
      <c r="ABF12" s="282"/>
      <c r="ABG12" s="282"/>
      <c r="ABH12" s="282"/>
      <c r="ABI12" s="282"/>
      <c r="ABJ12" s="282"/>
      <c r="ABK12" s="282"/>
      <c r="ABL12" s="282"/>
      <c r="ABM12" s="282"/>
      <c r="ABN12" s="282"/>
      <c r="ABO12" s="282"/>
      <c r="ABP12" s="282"/>
      <c r="ABQ12" s="282"/>
      <c r="ABR12" s="282"/>
      <c r="ABS12" s="282"/>
      <c r="ABT12" s="282"/>
      <c r="ABU12" s="282"/>
      <c r="ABV12" s="282"/>
      <c r="ABW12" s="282"/>
      <c r="ABX12" s="282"/>
      <c r="ABY12" s="282"/>
      <c r="ABZ12" s="282"/>
      <c r="ACA12" s="282"/>
      <c r="ACB12" s="282"/>
      <c r="ACC12" s="282"/>
      <c r="ACD12" s="282"/>
      <c r="ACE12" s="282"/>
      <c r="ACF12" s="282"/>
      <c r="ACG12" s="282"/>
      <c r="ACH12" s="282"/>
      <c r="ACI12" s="282"/>
      <c r="ACJ12" s="282"/>
      <c r="ACK12" s="282"/>
      <c r="ACL12" s="282"/>
      <c r="ACM12" s="282"/>
      <c r="ACN12" s="282"/>
      <c r="ACO12" s="282"/>
      <c r="ACP12" s="282"/>
      <c r="ACQ12" s="282"/>
      <c r="ACR12" s="282"/>
      <c r="ACS12" s="282"/>
      <c r="ACT12" s="282"/>
      <c r="ACU12" s="282"/>
      <c r="ACV12" s="282"/>
      <c r="ACW12" s="282"/>
      <c r="ACX12" s="282"/>
      <c r="ACY12" s="282"/>
      <c r="ACZ12" s="282"/>
      <c r="ADA12" s="282"/>
      <c r="ADB12" s="282"/>
      <c r="ADC12" s="282"/>
      <c r="ADD12" s="282"/>
      <c r="ADE12" s="282"/>
      <c r="ADF12" s="282"/>
      <c r="ADG12" s="282"/>
    </row>
    <row r="13" spans="1:787" ht="28.5" customHeight="1" x14ac:dyDescent="0.25">
      <c r="A13" s="283">
        <f t="shared" ref="A13:A23" si="2">A12+1</f>
        <v>3</v>
      </c>
      <c r="B13" s="25" t="s">
        <v>183</v>
      </c>
      <c r="C13" s="67">
        <f t="shared" si="1"/>
        <v>78543</v>
      </c>
      <c r="D13" s="67">
        <f t="shared" si="1"/>
        <v>83423</v>
      </c>
      <c r="E13" s="111">
        <f>I13+M13</f>
        <v>75326</v>
      </c>
      <c r="F13" s="111">
        <f>J13+N13</f>
        <v>79095</v>
      </c>
      <c r="G13" s="111">
        <v>0</v>
      </c>
      <c r="H13" s="111">
        <v>0</v>
      </c>
      <c r="I13" s="111">
        <v>63624</v>
      </c>
      <c r="J13" s="111">
        <v>66672</v>
      </c>
      <c r="K13" s="111">
        <v>0</v>
      </c>
      <c r="L13" s="111">
        <v>0</v>
      </c>
      <c r="M13" s="111">
        <v>11702</v>
      </c>
      <c r="N13" s="111">
        <v>12423</v>
      </c>
      <c r="O13" s="67">
        <v>4</v>
      </c>
      <c r="P13" s="67"/>
      <c r="Q13" s="67"/>
      <c r="R13" s="67"/>
      <c r="S13" s="67">
        <v>4</v>
      </c>
      <c r="T13" s="67"/>
      <c r="U13" s="67"/>
      <c r="V13" s="67"/>
      <c r="W13" s="67">
        <v>169</v>
      </c>
      <c r="X13" s="67"/>
      <c r="Y13" s="67">
        <v>3213</v>
      </c>
      <c r="Z13" s="67">
        <f>AD13+AH13</f>
        <v>4328</v>
      </c>
      <c r="AA13" s="67">
        <v>0</v>
      </c>
      <c r="AB13" s="67">
        <v>0</v>
      </c>
      <c r="AC13" s="67">
        <v>2728</v>
      </c>
      <c r="AD13" s="67">
        <v>3816</v>
      </c>
      <c r="AE13" s="67">
        <v>0</v>
      </c>
      <c r="AF13" s="67">
        <v>0</v>
      </c>
      <c r="AG13" s="67">
        <v>485</v>
      </c>
      <c r="AH13" s="67">
        <v>512</v>
      </c>
      <c r="AI13" s="111">
        <f>AM13+AO13</f>
        <v>18593</v>
      </c>
      <c r="AJ13" s="111">
        <f>AN13+AP13</f>
        <v>15930</v>
      </c>
      <c r="AK13" s="111">
        <v>0</v>
      </c>
      <c r="AL13" s="111">
        <v>0</v>
      </c>
      <c r="AM13" s="111">
        <v>17216</v>
      </c>
      <c r="AN13" s="111">
        <v>15237</v>
      </c>
      <c r="AO13" s="111">
        <v>1377</v>
      </c>
      <c r="AP13" s="111">
        <v>693</v>
      </c>
      <c r="AQ13" s="111">
        <f>AU13+AW13</f>
        <v>3164</v>
      </c>
      <c r="AR13" s="111">
        <f>AV13+AX13</f>
        <v>3747</v>
      </c>
      <c r="AS13" s="111">
        <v>0</v>
      </c>
      <c r="AT13" s="111">
        <v>0</v>
      </c>
      <c r="AU13" s="111">
        <v>3152</v>
      </c>
      <c r="AV13" s="111">
        <v>3745</v>
      </c>
      <c r="AW13" s="111">
        <v>12</v>
      </c>
      <c r="AX13" s="111">
        <v>2</v>
      </c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  <c r="FL13" s="282"/>
      <c r="FM13" s="282"/>
      <c r="FN13" s="282"/>
      <c r="FO13" s="282"/>
      <c r="FP13" s="282"/>
      <c r="FQ13" s="282"/>
      <c r="FR13" s="282"/>
      <c r="FS13" s="282"/>
      <c r="FT13" s="282"/>
      <c r="FU13" s="282"/>
      <c r="FV13" s="282"/>
      <c r="FW13" s="282"/>
      <c r="FX13" s="282"/>
      <c r="FY13" s="282"/>
      <c r="FZ13" s="282"/>
      <c r="GA13" s="282"/>
      <c r="GB13" s="282"/>
      <c r="GC13" s="282"/>
      <c r="GD13" s="282"/>
      <c r="GE13" s="282"/>
      <c r="GF13" s="282"/>
      <c r="GG13" s="282"/>
      <c r="GH13" s="282"/>
      <c r="GI13" s="282"/>
      <c r="GJ13" s="282"/>
      <c r="GK13" s="282"/>
      <c r="GL13" s="282"/>
      <c r="GM13" s="282"/>
      <c r="GN13" s="282"/>
      <c r="GO13" s="282"/>
      <c r="GP13" s="282"/>
      <c r="GQ13" s="282"/>
      <c r="GR13" s="282"/>
      <c r="GS13" s="282"/>
      <c r="GT13" s="282"/>
      <c r="GU13" s="282"/>
      <c r="GV13" s="282"/>
      <c r="GW13" s="282"/>
      <c r="GX13" s="282"/>
      <c r="GY13" s="282"/>
      <c r="GZ13" s="282"/>
      <c r="HA13" s="282"/>
      <c r="HB13" s="282"/>
      <c r="HC13" s="282"/>
      <c r="HD13" s="282"/>
      <c r="HE13" s="282"/>
      <c r="HF13" s="282"/>
      <c r="HG13" s="282"/>
      <c r="HH13" s="282"/>
      <c r="HI13" s="282"/>
      <c r="HJ13" s="282"/>
      <c r="HK13" s="282"/>
      <c r="HL13" s="282"/>
      <c r="HM13" s="282"/>
      <c r="HN13" s="282"/>
      <c r="HO13" s="282"/>
      <c r="HP13" s="282"/>
      <c r="HQ13" s="282"/>
      <c r="HR13" s="282"/>
      <c r="HS13" s="282"/>
      <c r="HT13" s="282"/>
      <c r="HU13" s="282"/>
      <c r="HV13" s="282"/>
      <c r="HW13" s="282"/>
      <c r="HX13" s="282"/>
      <c r="HY13" s="282"/>
      <c r="HZ13" s="282"/>
      <c r="IA13" s="282"/>
      <c r="IB13" s="282"/>
      <c r="IC13" s="282"/>
      <c r="ID13" s="282"/>
      <c r="IE13" s="282"/>
      <c r="IF13" s="282"/>
      <c r="IG13" s="282"/>
      <c r="IH13" s="282"/>
      <c r="II13" s="282"/>
      <c r="IJ13" s="282"/>
      <c r="IK13" s="282"/>
      <c r="IL13" s="282"/>
      <c r="IM13" s="282"/>
      <c r="IN13" s="282"/>
      <c r="IO13" s="282"/>
      <c r="IP13" s="282"/>
      <c r="IQ13" s="282"/>
      <c r="IR13" s="282"/>
      <c r="IS13" s="282"/>
      <c r="IT13" s="282"/>
      <c r="IU13" s="282"/>
      <c r="IV13" s="282"/>
      <c r="IW13" s="282"/>
      <c r="IX13" s="282"/>
      <c r="IY13" s="282"/>
      <c r="IZ13" s="282"/>
      <c r="JA13" s="282"/>
      <c r="JB13" s="282"/>
      <c r="JC13" s="282"/>
      <c r="JD13" s="282"/>
      <c r="JE13" s="282"/>
      <c r="JF13" s="282"/>
      <c r="JG13" s="282"/>
      <c r="JH13" s="282"/>
      <c r="JI13" s="282"/>
      <c r="JJ13" s="282"/>
      <c r="JK13" s="282"/>
      <c r="JL13" s="282"/>
      <c r="JM13" s="282"/>
      <c r="JN13" s="282"/>
      <c r="JO13" s="282"/>
      <c r="JP13" s="282"/>
      <c r="JQ13" s="282"/>
      <c r="JR13" s="282"/>
      <c r="JS13" s="282"/>
      <c r="JT13" s="282"/>
      <c r="JU13" s="282"/>
      <c r="JV13" s="282"/>
      <c r="JW13" s="282"/>
      <c r="JX13" s="282"/>
      <c r="JY13" s="282"/>
      <c r="JZ13" s="282"/>
      <c r="KA13" s="282"/>
      <c r="KB13" s="282"/>
      <c r="KC13" s="282"/>
      <c r="KD13" s="282"/>
      <c r="KE13" s="282"/>
      <c r="KF13" s="282"/>
      <c r="KG13" s="282"/>
      <c r="KH13" s="282"/>
      <c r="KI13" s="282"/>
      <c r="KJ13" s="282"/>
      <c r="KK13" s="282"/>
      <c r="KL13" s="282"/>
      <c r="KM13" s="282"/>
      <c r="KN13" s="282"/>
      <c r="KO13" s="282"/>
      <c r="KP13" s="282"/>
      <c r="KQ13" s="282"/>
      <c r="KR13" s="282"/>
      <c r="KS13" s="282"/>
      <c r="KT13" s="282"/>
      <c r="KU13" s="282"/>
      <c r="KV13" s="282"/>
      <c r="KW13" s="282"/>
      <c r="KX13" s="282"/>
      <c r="KY13" s="282"/>
      <c r="KZ13" s="282"/>
      <c r="LA13" s="282"/>
      <c r="LB13" s="282"/>
      <c r="LC13" s="282"/>
      <c r="LD13" s="282"/>
      <c r="LE13" s="282"/>
      <c r="LF13" s="282"/>
      <c r="LG13" s="282"/>
      <c r="LH13" s="282"/>
      <c r="LI13" s="282"/>
      <c r="LJ13" s="282"/>
      <c r="LK13" s="282"/>
      <c r="LL13" s="282"/>
      <c r="LM13" s="282"/>
      <c r="LN13" s="282"/>
      <c r="LO13" s="282"/>
      <c r="LP13" s="282"/>
      <c r="LQ13" s="282"/>
      <c r="LR13" s="282"/>
      <c r="LS13" s="282"/>
      <c r="LT13" s="282"/>
      <c r="LU13" s="282"/>
      <c r="LV13" s="282"/>
      <c r="LW13" s="282"/>
      <c r="LX13" s="282"/>
      <c r="LY13" s="282"/>
      <c r="LZ13" s="282"/>
      <c r="MA13" s="282"/>
      <c r="MB13" s="282"/>
      <c r="MC13" s="282"/>
      <c r="MD13" s="282"/>
      <c r="ME13" s="282"/>
      <c r="MF13" s="282"/>
      <c r="MG13" s="282"/>
      <c r="MH13" s="282"/>
      <c r="MI13" s="282"/>
      <c r="MJ13" s="282"/>
      <c r="MK13" s="282"/>
      <c r="ML13" s="282"/>
      <c r="MM13" s="282"/>
      <c r="MN13" s="282"/>
      <c r="MO13" s="282"/>
      <c r="MP13" s="282"/>
      <c r="MQ13" s="282"/>
      <c r="MR13" s="282"/>
      <c r="MS13" s="282"/>
      <c r="MT13" s="282"/>
      <c r="MU13" s="282"/>
      <c r="MV13" s="282"/>
      <c r="MW13" s="282"/>
      <c r="MX13" s="282"/>
      <c r="MY13" s="282"/>
      <c r="MZ13" s="282"/>
      <c r="NA13" s="282"/>
      <c r="NB13" s="282"/>
      <c r="NC13" s="282"/>
      <c r="ND13" s="282"/>
      <c r="NE13" s="282"/>
      <c r="NF13" s="282"/>
      <c r="NG13" s="282"/>
      <c r="NH13" s="282"/>
      <c r="NI13" s="282"/>
      <c r="NJ13" s="282"/>
      <c r="NK13" s="282"/>
      <c r="NL13" s="282"/>
      <c r="NM13" s="282"/>
      <c r="NN13" s="282"/>
      <c r="NO13" s="282"/>
      <c r="NP13" s="282"/>
      <c r="NQ13" s="282"/>
      <c r="NR13" s="282"/>
      <c r="NS13" s="282"/>
      <c r="NT13" s="282"/>
      <c r="NU13" s="282"/>
      <c r="NV13" s="282"/>
      <c r="NW13" s="282"/>
      <c r="NX13" s="282"/>
      <c r="NY13" s="282"/>
      <c r="NZ13" s="282"/>
      <c r="OA13" s="282"/>
      <c r="OB13" s="282"/>
      <c r="OC13" s="282"/>
      <c r="OD13" s="282"/>
      <c r="OE13" s="282"/>
      <c r="OF13" s="282"/>
      <c r="OG13" s="282"/>
      <c r="OH13" s="282"/>
      <c r="OI13" s="282"/>
      <c r="OJ13" s="282"/>
      <c r="OK13" s="282"/>
      <c r="OL13" s="282"/>
      <c r="OM13" s="282"/>
      <c r="ON13" s="282"/>
      <c r="OO13" s="282"/>
      <c r="OP13" s="282"/>
      <c r="OQ13" s="282"/>
      <c r="OR13" s="282"/>
      <c r="OS13" s="282"/>
      <c r="OT13" s="282"/>
      <c r="OU13" s="282"/>
      <c r="OV13" s="282"/>
      <c r="OW13" s="282"/>
      <c r="OX13" s="282"/>
      <c r="OY13" s="282"/>
      <c r="OZ13" s="282"/>
      <c r="PA13" s="282"/>
      <c r="PB13" s="282"/>
      <c r="PC13" s="282"/>
      <c r="PD13" s="282"/>
      <c r="PE13" s="282"/>
      <c r="PF13" s="282"/>
      <c r="PG13" s="282"/>
      <c r="PH13" s="282"/>
      <c r="PI13" s="282"/>
      <c r="PJ13" s="282"/>
      <c r="PK13" s="282"/>
      <c r="PL13" s="282"/>
      <c r="PM13" s="282"/>
      <c r="PN13" s="282"/>
      <c r="PO13" s="282"/>
      <c r="PP13" s="282"/>
      <c r="PQ13" s="282"/>
      <c r="PR13" s="282"/>
      <c r="PS13" s="282"/>
      <c r="PT13" s="282"/>
      <c r="PU13" s="282"/>
      <c r="PV13" s="282"/>
      <c r="PW13" s="282"/>
      <c r="PX13" s="282"/>
      <c r="PY13" s="282"/>
      <c r="PZ13" s="282"/>
      <c r="QA13" s="282"/>
      <c r="QB13" s="282"/>
      <c r="QC13" s="282"/>
      <c r="QD13" s="282"/>
      <c r="QE13" s="282"/>
      <c r="QF13" s="282"/>
      <c r="QG13" s="282"/>
      <c r="QH13" s="282"/>
      <c r="QI13" s="282"/>
      <c r="QJ13" s="282"/>
      <c r="QK13" s="282"/>
      <c r="QL13" s="282"/>
      <c r="QM13" s="282"/>
      <c r="QN13" s="282"/>
      <c r="QO13" s="282"/>
      <c r="QP13" s="282"/>
      <c r="QQ13" s="282"/>
      <c r="QR13" s="282"/>
      <c r="QS13" s="282"/>
      <c r="QT13" s="282"/>
      <c r="QU13" s="282"/>
      <c r="QV13" s="282"/>
      <c r="QW13" s="282"/>
      <c r="QX13" s="282"/>
      <c r="QY13" s="282"/>
      <c r="QZ13" s="282"/>
      <c r="RA13" s="282"/>
      <c r="RB13" s="282"/>
      <c r="RC13" s="282"/>
      <c r="RD13" s="282"/>
      <c r="RE13" s="282"/>
      <c r="RF13" s="282"/>
      <c r="RG13" s="282"/>
      <c r="RH13" s="282"/>
      <c r="RI13" s="282"/>
      <c r="RJ13" s="282"/>
      <c r="RK13" s="282"/>
      <c r="RL13" s="282"/>
      <c r="RM13" s="282"/>
      <c r="RN13" s="282"/>
      <c r="RO13" s="282"/>
      <c r="RP13" s="282"/>
      <c r="RQ13" s="282"/>
      <c r="RR13" s="282"/>
      <c r="RS13" s="282"/>
      <c r="RT13" s="282"/>
      <c r="RU13" s="282"/>
      <c r="RV13" s="282"/>
      <c r="RW13" s="282"/>
      <c r="RX13" s="282"/>
      <c r="RY13" s="282"/>
      <c r="RZ13" s="282"/>
      <c r="SA13" s="282"/>
      <c r="SB13" s="282"/>
      <c r="SC13" s="282"/>
      <c r="SD13" s="282"/>
      <c r="SE13" s="282"/>
      <c r="SF13" s="282"/>
      <c r="SG13" s="282"/>
      <c r="SH13" s="282"/>
      <c r="SI13" s="282"/>
      <c r="SJ13" s="282"/>
      <c r="SK13" s="282"/>
      <c r="SL13" s="282"/>
      <c r="SM13" s="282"/>
      <c r="SN13" s="282"/>
      <c r="SO13" s="282"/>
      <c r="SP13" s="282"/>
      <c r="SQ13" s="282"/>
      <c r="SR13" s="282"/>
      <c r="SS13" s="282"/>
      <c r="ST13" s="282"/>
      <c r="SU13" s="282"/>
      <c r="SV13" s="282"/>
      <c r="SW13" s="282"/>
      <c r="SX13" s="282"/>
      <c r="SY13" s="282"/>
      <c r="SZ13" s="282"/>
      <c r="TA13" s="282"/>
      <c r="TB13" s="282"/>
      <c r="TC13" s="282"/>
      <c r="TD13" s="282"/>
      <c r="TE13" s="282"/>
      <c r="TF13" s="282"/>
      <c r="TG13" s="282"/>
      <c r="TH13" s="282"/>
      <c r="TI13" s="282"/>
      <c r="TJ13" s="282"/>
      <c r="TK13" s="282"/>
      <c r="TL13" s="282"/>
      <c r="TM13" s="282"/>
      <c r="TN13" s="282"/>
      <c r="TO13" s="282"/>
      <c r="TP13" s="282"/>
      <c r="TQ13" s="282"/>
      <c r="TR13" s="282"/>
      <c r="TS13" s="282"/>
      <c r="TT13" s="282"/>
      <c r="TU13" s="282"/>
      <c r="TV13" s="282"/>
      <c r="TW13" s="282"/>
      <c r="TX13" s="282"/>
      <c r="TY13" s="282"/>
      <c r="TZ13" s="282"/>
      <c r="UA13" s="282"/>
      <c r="UB13" s="282"/>
      <c r="UC13" s="282"/>
      <c r="UD13" s="282"/>
      <c r="UE13" s="282"/>
      <c r="UF13" s="282"/>
      <c r="UG13" s="282"/>
      <c r="UH13" s="282"/>
      <c r="UI13" s="282"/>
      <c r="UJ13" s="282"/>
      <c r="UK13" s="282"/>
      <c r="UL13" s="282"/>
      <c r="UM13" s="282"/>
      <c r="UN13" s="282"/>
      <c r="UO13" s="282"/>
      <c r="UP13" s="282"/>
      <c r="UQ13" s="282"/>
      <c r="UR13" s="282"/>
      <c r="US13" s="282"/>
      <c r="UT13" s="282"/>
      <c r="UU13" s="282"/>
      <c r="UV13" s="282"/>
      <c r="UW13" s="282"/>
      <c r="UX13" s="282"/>
      <c r="UY13" s="282"/>
      <c r="UZ13" s="282"/>
      <c r="VA13" s="282"/>
      <c r="VB13" s="282"/>
      <c r="VC13" s="282"/>
      <c r="VD13" s="282"/>
      <c r="VE13" s="282"/>
      <c r="VF13" s="282"/>
      <c r="VG13" s="282"/>
      <c r="VH13" s="282"/>
      <c r="VI13" s="282"/>
      <c r="VJ13" s="282"/>
      <c r="VK13" s="282"/>
      <c r="VL13" s="282"/>
      <c r="VM13" s="282"/>
      <c r="VN13" s="282"/>
      <c r="VO13" s="282"/>
      <c r="VP13" s="282"/>
      <c r="VQ13" s="282"/>
      <c r="VR13" s="282"/>
      <c r="VS13" s="282"/>
      <c r="VT13" s="282"/>
      <c r="VU13" s="282"/>
      <c r="VV13" s="282"/>
      <c r="VW13" s="282"/>
      <c r="VX13" s="282"/>
      <c r="VY13" s="282"/>
      <c r="VZ13" s="282"/>
      <c r="WA13" s="282"/>
      <c r="WB13" s="282"/>
      <c r="WC13" s="282"/>
      <c r="WD13" s="282"/>
      <c r="WE13" s="282"/>
      <c r="WF13" s="282"/>
      <c r="WG13" s="282"/>
      <c r="WH13" s="282"/>
      <c r="WI13" s="282"/>
      <c r="WJ13" s="282"/>
      <c r="WK13" s="282"/>
      <c r="WL13" s="282"/>
      <c r="WM13" s="282"/>
      <c r="WN13" s="282"/>
      <c r="WO13" s="282"/>
      <c r="WP13" s="282"/>
      <c r="WQ13" s="282"/>
      <c r="WR13" s="282"/>
      <c r="WS13" s="282"/>
      <c r="WT13" s="282"/>
      <c r="WU13" s="282"/>
      <c r="WV13" s="282"/>
      <c r="WW13" s="282"/>
      <c r="WX13" s="282"/>
      <c r="WY13" s="282"/>
      <c r="WZ13" s="282"/>
      <c r="XA13" s="282"/>
      <c r="XB13" s="282"/>
      <c r="XC13" s="282"/>
      <c r="XD13" s="282"/>
      <c r="XE13" s="282"/>
      <c r="XF13" s="282"/>
      <c r="XG13" s="282"/>
      <c r="XH13" s="282"/>
      <c r="XI13" s="282"/>
      <c r="XJ13" s="282"/>
      <c r="XK13" s="282"/>
      <c r="XL13" s="282"/>
      <c r="XM13" s="282"/>
      <c r="XN13" s="282"/>
      <c r="XO13" s="282"/>
      <c r="XP13" s="282"/>
      <c r="XQ13" s="282"/>
      <c r="XR13" s="282"/>
      <c r="XS13" s="282"/>
      <c r="XT13" s="282"/>
      <c r="XU13" s="282"/>
      <c r="XV13" s="282"/>
      <c r="XW13" s="282"/>
      <c r="XX13" s="282"/>
      <c r="XY13" s="282"/>
      <c r="XZ13" s="282"/>
      <c r="YA13" s="282"/>
      <c r="YB13" s="282"/>
      <c r="YC13" s="282"/>
      <c r="YD13" s="282"/>
      <c r="YE13" s="282"/>
      <c r="YF13" s="282"/>
      <c r="YG13" s="282"/>
      <c r="YH13" s="282"/>
      <c r="YI13" s="282"/>
      <c r="YJ13" s="282"/>
      <c r="YK13" s="282"/>
      <c r="YL13" s="282"/>
      <c r="YM13" s="282"/>
      <c r="YN13" s="282"/>
      <c r="YO13" s="282"/>
      <c r="YP13" s="282"/>
      <c r="YQ13" s="282"/>
      <c r="YR13" s="282"/>
      <c r="YS13" s="282"/>
      <c r="YT13" s="282"/>
      <c r="YU13" s="282"/>
      <c r="YV13" s="282"/>
      <c r="YW13" s="282"/>
      <c r="YX13" s="282"/>
      <c r="YY13" s="282"/>
      <c r="YZ13" s="282"/>
      <c r="ZA13" s="282"/>
      <c r="ZB13" s="282"/>
      <c r="ZC13" s="282"/>
      <c r="ZD13" s="282"/>
      <c r="ZE13" s="282"/>
      <c r="ZF13" s="282"/>
      <c r="ZG13" s="282"/>
      <c r="ZH13" s="282"/>
      <c r="ZI13" s="282"/>
      <c r="ZJ13" s="282"/>
      <c r="ZK13" s="282"/>
      <c r="ZL13" s="282"/>
      <c r="ZM13" s="282"/>
      <c r="ZN13" s="282"/>
      <c r="ZO13" s="282"/>
      <c r="ZP13" s="282"/>
      <c r="ZQ13" s="282"/>
      <c r="ZR13" s="282"/>
      <c r="ZS13" s="282"/>
      <c r="ZT13" s="282"/>
      <c r="ZU13" s="282"/>
      <c r="ZV13" s="282"/>
      <c r="ZW13" s="282"/>
      <c r="ZX13" s="282"/>
      <c r="ZY13" s="282"/>
      <c r="ZZ13" s="282"/>
      <c r="AAA13" s="282"/>
      <c r="AAB13" s="282"/>
      <c r="AAC13" s="282"/>
      <c r="AAD13" s="282"/>
      <c r="AAE13" s="282"/>
      <c r="AAF13" s="282"/>
      <c r="AAG13" s="282"/>
      <c r="AAH13" s="282"/>
      <c r="AAI13" s="282"/>
      <c r="AAJ13" s="282"/>
      <c r="AAK13" s="282"/>
      <c r="AAL13" s="282"/>
      <c r="AAM13" s="282"/>
      <c r="AAN13" s="282"/>
      <c r="AAO13" s="282"/>
      <c r="AAP13" s="282"/>
      <c r="AAQ13" s="282"/>
      <c r="AAR13" s="282"/>
      <c r="AAS13" s="282"/>
      <c r="AAT13" s="282"/>
      <c r="AAU13" s="282"/>
      <c r="AAV13" s="282"/>
      <c r="AAW13" s="282"/>
      <c r="AAX13" s="282"/>
      <c r="AAY13" s="282"/>
      <c r="AAZ13" s="282"/>
      <c r="ABA13" s="282"/>
      <c r="ABB13" s="282"/>
      <c r="ABC13" s="282"/>
      <c r="ABD13" s="282"/>
      <c r="ABE13" s="282"/>
      <c r="ABF13" s="282"/>
      <c r="ABG13" s="282"/>
      <c r="ABH13" s="282"/>
      <c r="ABI13" s="282"/>
      <c r="ABJ13" s="282"/>
      <c r="ABK13" s="282"/>
      <c r="ABL13" s="282"/>
      <c r="ABM13" s="282"/>
      <c r="ABN13" s="282"/>
      <c r="ABO13" s="282"/>
      <c r="ABP13" s="282"/>
      <c r="ABQ13" s="282"/>
      <c r="ABR13" s="282"/>
      <c r="ABS13" s="282"/>
      <c r="ABT13" s="282"/>
      <c r="ABU13" s="282"/>
      <c r="ABV13" s="282"/>
      <c r="ABW13" s="282"/>
      <c r="ABX13" s="282"/>
      <c r="ABY13" s="282"/>
      <c r="ABZ13" s="282"/>
      <c r="ACA13" s="282"/>
      <c r="ACB13" s="282"/>
      <c r="ACC13" s="282"/>
      <c r="ACD13" s="282"/>
      <c r="ACE13" s="282"/>
      <c r="ACF13" s="282"/>
      <c r="ACG13" s="282"/>
      <c r="ACH13" s="282"/>
      <c r="ACI13" s="282"/>
      <c r="ACJ13" s="282"/>
      <c r="ACK13" s="282"/>
      <c r="ACL13" s="282"/>
      <c r="ACM13" s="282"/>
      <c r="ACN13" s="282"/>
      <c r="ACO13" s="282"/>
      <c r="ACP13" s="282"/>
      <c r="ACQ13" s="282"/>
      <c r="ACR13" s="282"/>
      <c r="ACS13" s="282"/>
      <c r="ACT13" s="282"/>
      <c r="ACU13" s="282"/>
      <c r="ACV13" s="282"/>
      <c r="ACW13" s="282"/>
      <c r="ACX13" s="282"/>
      <c r="ACY13" s="282"/>
      <c r="ACZ13" s="282"/>
      <c r="ADA13" s="282"/>
      <c r="ADB13" s="282"/>
      <c r="ADC13" s="282"/>
      <c r="ADD13" s="282"/>
      <c r="ADE13" s="282"/>
      <c r="ADF13" s="282"/>
      <c r="ADG13" s="282"/>
    </row>
    <row r="14" spans="1:787" ht="28.5" customHeight="1" x14ac:dyDescent="0.25">
      <c r="A14" s="283">
        <f t="shared" si="2"/>
        <v>4</v>
      </c>
      <c r="B14" s="25" t="s">
        <v>184</v>
      </c>
      <c r="C14" s="67">
        <v>104741</v>
      </c>
      <c r="D14" s="67">
        <v>94221</v>
      </c>
      <c r="E14" s="111">
        <v>104698</v>
      </c>
      <c r="F14" s="111">
        <v>94123</v>
      </c>
      <c r="G14" s="111">
        <v>30066</v>
      </c>
      <c r="H14" s="111">
        <v>29847</v>
      </c>
      <c r="I14" s="111">
        <v>54343</v>
      </c>
      <c r="J14" s="111">
        <v>45988</v>
      </c>
      <c r="K14" s="111">
        <v>4738</v>
      </c>
      <c r="L14" s="111">
        <v>4311</v>
      </c>
      <c r="M14" s="111">
        <v>15551</v>
      </c>
      <c r="N14" s="111">
        <v>13977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>
        <v>43</v>
      </c>
      <c r="Z14" s="67">
        <v>98</v>
      </c>
      <c r="AA14" s="67"/>
      <c r="AB14" s="67"/>
      <c r="AC14" s="67">
        <v>32</v>
      </c>
      <c r="AD14" s="67">
        <v>84</v>
      </c>
      <c r="AE14" s="67"/>
      <c r="AF14" s="67"/>
      <c r="AG14" s="67">
        <v>11</v>
      </c>
      <c r="AH14" s="67">
        <v>14</v>
      </c>
      <c r="AI14" s="111">
        <v>7674</v>
      </c>
      <c r="AJ14" s="111">
        <v>8836</v>
      </c>
      <c r="AK14" s="111"/>
      <c r="AL14" s="111">
        <v>789</v>
      </c>
      <c r="AM14" s="111">
        <v>7107</v>
      </c>
      <c r="AN14" s="111">
        <v>7732</v>
      </c>
      <c r="AO14" s="111">
        <v>567</v>
      </c>
      <c r="AP14" s="111">
        <v>315</v>
      </c>
      <c r="AQ14" s="111">
        <v>1725</v>
      </c>
      <c r="AR14" s="111">
        <v>2155</v>
      </c>
      <c r="AS14" s="111"/>
      <c r="AT14" s="111"/>
      <c r="AU14" s="111">
        <v>1687</v>
      </c>
      <c r="AV14" s="111">
        <v>2110</v>
      </c>
      <c r="AW14" s="111">
        <v>38</v>
      </c>
      <c r="AX14" s="111">
        <v>45</v>
      </c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  <c r="FL14" s="282"/>
      <c r="FM14" s="282"/>
      <c r="FN14" s="282"/>
      <c r="FO14" s="282"/>
      <c r="FP14" s="282"/>
      <c r="FQ14" s="282"/>
      <c r="FR14" s="282"/>
      <c r="FS14" s="282"/>
      <c r="FT14" s="282"/>
      <c r="FU14" s="282"/>
      <c r="FV14" s="282"/>
      <c r="FW14" s="282"/>
      <c r="FX14" s="282"/>
      <c r="FY14" s="282"/>
      <c r="FZ14" s="282"/>
      <c r="GA14" s="282"/>
      <c r="GB14" s="282"/>
      <c r="GC14" s="282"/>
      <c r="GD14" s="282"/>
      <c r="GE14" s="282"/>
      <c r="GF14" s="282"/>
      <c r="GG14" s="282"/>
      <c r="GH14" s="282"/>
      <c r="GI14" s="282"/>
      <c r="GJ14" s="282"/>
      <c r="GK14" s="282"/>
      <c r="GL14" s="282"/>
      <c r="GM14" s="282"/>
      <c r="GN14" s="282"/>
      <c r="GO14" s="282"/>
      <c r="GP14" s="282"/>
      <c r="GQ14" s="282"/>
      <c r="GR14" s="282"/>
      <c r="GS14" s="282"/>
      <c r="GT14" s="282"/>
      <c r="GU14" s="282"/>
      <c r="GV14" s="282"/>
      <c r="GW14" s="282"/>
      <c r="GX14" s="282"/>
      <c r="GY14" s="282"/>
      <c r="GZ14" s="282"/>
      <c r="HA14" s="282"/>
      <c r="HB14" s="282"/>
      <c r="HC14" s="282"/>
      <c r="HD14" s="282"/>
      <c r="HE14" s="282"/>
      <c r="HF14" s="282"/>
      <c r="HG14" s="282"/>
      <c r="HH14" s="282"/>
      <c r="HI14" s="282"/>
      <c r="HJ14" s="282"/>
      <c r="HK14" s="282"/>
      <c r="HL14" s="282"/>
      <c r="HM14" s="282"/>
      <c r="HN14" s="282"/>
      <c r="HO14" s="282"/>
      <c r="HP14" s="282"/>
      <c r="HQ14" s="282"/>
      <c r="HR14" s="282"/>
      <c r="HS14" s="282"/>
      <c r="HT14" s="282"/>
      <c r="HU14" s="282"/>
      <c r="HV14" s="282"/>
      <c r="HW14" s="282"/>
      <c r="HX14" s="282"/>
      <c r="HY14" s="282"/>
      <c r="HZ14" s="282"/>
      <c r="IA14" s="282"/>
      <c r="IB14" s="282"/>
      <c r="IC14" s="282"/>
      <c r="ID14" s="282"/>
      <c r="IE14" s="282"/>
      <c r="IF14" s="282"/>
      <c r="IG14" s="282"/>
      <c r="IH14" s="282"/>
      <c r="II14" s="282"/>
      <c r="IJ14" s="282"/>
      <c r="IK14" s="282"/>
      <c r="IL14" s="282"/>
      <c r="IM14" s="282"/>
      <c r="IN14" s="282"/>
      <c r="IO14" s="282"/>
      <c r="IP14" s="282"/>
      <c r="IQ14" s="282"/>
      <c r="IR14" s="282"/>
      <c r="IS14" s="282"/>
      <c r="IT14" s="282"/>
      <c r="IU14" s="282"/>
      <c r="IV14" s="282"/>
      <c r="IW14" s="282"/>
      <c r="IX14" s="282"/>
      <c r="IY14" s="282"/>
      <c r="IZ14" s="282"/>
      <c r="JA14" s="282"/>
      <c r="JB14" s="282"/>
      <c r="JC14" s="282"/>
      <c r="JD14" s="282"/>
      <c r="JE14" s="282"/>
      <c r="JF14" s="282"/>
      <c r="JG14" s="282"/>
      <c r="JH14" s="282"/>
      <c r="JI14" s="282"/>
      <c r="JJ14" s="282"/>
      <c r="JK14" s="282"/>
      <c r="JL14" s="282"/>
      <c r="JM14" s="282"/>
      <c r="JN14" s="282"/>
      <c r="JO14" s="282"/>
      <c r="JP14" s="282"/>
      <c r="JQ14" s="282"/>
      <c r="JR14" s="282"/>
      <c r="JS14" s="282"/>
      <c r="JT14" s="282"/>
      <c r="JU14" s="282"/>
      <c r="JV14" s="282"/>
      <c r="JW14" s="282"/>
      <c r="JX14" s="282"/>
      <c r="JY14" s="282"/>
      <c r="JZ14" s="282"/>
      <c r="KA14" s="282"/>
      <c r="KB14" s="282"/>
      <c r="KC14" s="282"/>
      <c r="KD14" s="282"/>
      <c r="KE14" s="282"/>
      <c r="KF14" s="282"/>
      <c r="KG14" s="282"/>
      <c r="KH14" s="282"/>
      <c r="KI14" s="282"/>
      <c r="KJ14" s="282"/>
      <c r="KK14" s="282"/>
      <c r="KL14" s="282"/>
      <c r="KM14" s="282"/>
      <c r="KN14" s="282"/>
      <c r="KO14" s="282"/>
      <c r="KP14" s="282"/>
      <c r="KQ14" s="282"/>
      <c r="KR14" s="282"/>
      <c r="KS14" s="282"/>
      <c r="KT14" s="282"/>
      <c r="KU14" s="282"/>
      <c r="KV14" s="282"/>
      <c r="KW14" s="282"/>
      <c r="KX14" s="282"/>
      <c r="KY14" s="282"/>
      <c r="KZ14" s="282"/>
      <c r="LA14" s="282"/>
      <c r="LB14" s="282"/>
      <c r="LC14" s="282"/>
      <c r="LD14" s="282"/>
      <c r="LE14" s="282"/>
      <c r="LF14" s="282"/>
      <c r="LG14" s="282"/>
      <c r="LH14" s="282"/>
      <c r="LI14" s="282"/>
      <c r="LJ14" s="282"/>
      <c r="LK14" s="282"/>
      <c r="LL14" s="282"/>
      <c r="LM14" s="282"/>
      <c r="LN14" s="282"/>
      <c r="LO14" s="282"/>
      <c r="LP14" s="282"/>
      <c r="LQ14" s="282"/>
      <c r="LR14" s="282"/>
      <c r="LS14" s="282"/>
      <c r="LT14" s="282"/>
      <c r="LU14" s="282"/>
      <c r="LV14" s="282"/>
      <c r="LW14" s="282"/>
      <c r="LX14" s="282"/>
      <c r="LY14" s="282"/>
      <c r="LZ14" s="282"/>
      <c r="MA14" s="282"/>
      <c r="MB14" s="282"/>
      <c r="MC14" s="282"/>
      <c r="MD14" s="282"/>
      <c r="ME14" s="282"/>
      <c r="MF14" s="282"/>
      <c r="MG14" s="282"/>
      <c r="MH14" s="282"/>
      <c r="MI14" s="282"/>
      <c r="MJ14" s="282"/>
      <c r="MK14" s="282"/>
      <c r="ML14" s="282"/>
      <c r="MM14" s="282"/>
      <c r="MN14" s="282"/>
      <c r="MO14" s="282"/>
      <c r="MP14" s="282"/>
      <c r="MQ14" s="282"/>
      <c r="MR14" s="282"/>
      <c r="MS14" s="282"/>
      <c r="MT14" s="282"/>
      <c r="MU14" s="282"/>
      <c r="MV14" s="282"/>
      <c r="MW14" s="282"/>
      <c r="MX14" s="282"/>
      <c r="MY14" s="282"/>
      <c r="MZ14" s="282"/>
      <c r="NA14" s="282"/>
      <c r="NB14" s="282"/>
      <c r="NC14" s="282"/>
      <c r="ND14" s="282"/>
      <c r="NE14" s="282"/>
      <c r="NF14" s="282"/>
      <c r="NG14" s="282"/>
      <c r="NH14" s="282"/>
      <c r="NI14" s="282"/>
      <c r="NJ14" s="282"/>
      <c r="NK14" s="282"/>
      <c r="NL14" s="282"/>
      <c r="NM14" s="282"/>
      <c r="NN14" s="282"/>
      <c r="NO14" s="282"/>
      <c r="NP14" s="282"/>
      <c r="NQ14" s="282"/>
      <c r="NR14" s="282"/>
      <c r="NS14" s="282"/>
      <c r="NT14" s="282"/>
      <c r="NU14" s="282"/>
      <c r="NV14" s="282"/>
      <c r="NW14" s="282"/>
      <c r="NX14" s="282"/>
      <c r="NY14" s="282"/>
      <c r="NZ14" s="282"/>
      <c r="OA14" s="282"/>
      <c r="OB14" s="282"/>
      <c r="OC14" s="282"/>
      <c r="OD14" s="282"/>
      <c r="OE14" s="282"/>
      <c r="OF14" s="282"/>
      <c r="OG14" s="282"/>
      <c r="OH14" s="282"/>
      <c r="OI14" s="282"/>
      <c r="OJ14" s="282"/>
      <c r="OK14" s="282"/>
      <c r="OL14" s="282"/>
      <c r="OM14" s="282"/>
      <c r="ON14" s="282"/>
      <c r="OO14" s="282"/>
      <c r="OP14" s="282"/>
      <c r="OQ14" s="282"/>
      <c r="OR14" s="282"/>
      <c r="OS14" s="282"/>
      <c r="OT14" s="282"/>
      <c r="OU14" s="282"/>
      <c r="OV14" s="282"/>
      <c r="OW14" s="282"/>
      <c r="OX14" s="282"/>
      <c r="OY14" s="282"/>
      <c r="OZ14" s="282"/>
      <c r="PA14" s="282"/>
      <c r="PB14" s="282"/>
      <c r="PC14" s="282"/>
      <c r="PD14" s="282"/>
      <c r="PE14" s="282"/>
      <c r="PF14" s="282"/>
      <c r="PG14" s="282"/>
      <c r="PH14" s="282"/>
      <c r="PI14" s="282"/>
      <c r="PJ14" s="282"/>
      <c r="PK14" s="282"/>
      <c r="PL14" s="282"/>
      <c r="PM14" s="282"/>
      <c r="PN14" s="282"/>
      <c r="PO14" s="282"/>
      <c r="PP14" s="282"/>
      <c r="PQ14" s="282"/>
      <c r="PR14" s="282"/>
      <c r="PS14" s="282"/>
      <c r="PT14" s="282"/>
      <c r="PU14" s="282"/>
      <c r="PV14" s="282"/>
      <c r="PW14" s="282"/>
      <c r="PX14" s="282"/>
      <c r="PY14" s="282"/>
      <c r="PZ14" s="282"/>
      <c r="QA14" s="282"/>
      <c r="QB14" s="282"/>
      <c r="QC14" s="282"/>
      <c r="QD14" s="282"/>
      <c r="QE14" s="282"/>
      <c r="QF14" s="282"/>
      <c r="QG14" s="282"/>
      <c r="QH14" s="282"/>
      <c r="QI14" s="282"/>
      <c r="QJ14" s="282"/>
      <c r="QK14" s="282"/>
      <c r="QL14" s="282"/>
      <c r="QM14" s="282"/>
      <c r="QN14" s="282"/>
      <c r="QO14" s="282"/>
      <c r="QP14" s="282"/>
      <c r="QQ14" s="282"/>
      <c r="QR14" s="282"/>
      <c r="QS14" s="282"/>
      <c r="QT14" s="282"/>
      <c r="QU14" s="282"/>
      <c r="QV14" s="282"/>
      <c r="QW14" s="282"/>
      <c r="QX14" s="282"/>
      <c r="QY14" s="282"/>
      <c r="QZ14" s="282"/>
      <c r="RA14" s="282"/>
      <c r="RB14" s="282"/>
      <c r="RC14" s="282"/>
      <c r="RD14" s="282"/>
      <c r="RE14" s="282"/>
      <c r="RF14" s="282"/>
      <c r="RG14" s="282"/>
      <c r="RH14" s="282"/>
      <c r="RI14" s="282"/>
      <c r="RJ14" s="282"/>
      <c r="RK14" s="282"/>
      <c r="RL14" s="282"/>
      <c r="RM14" s="282"/>
      <c r="RN14" s="282"/>
      <c r="RO14" s="282"/>
      <c r="RP14" s="282"/>
      <c r="RQ14" s="282"/>
      <c r="RR14" s="282"/>
      <c r="RS14" s="282"/>
      <c r="RT14" s="282"/>
      <c r="RU14" s="282"/>
      <c r="RV14" s="282"/>
      <c r="RW14" s="282"/>
      <c r="RX14" s="282"/>
      <c r="RY14" s="282"/>
      <c r="RZ14" s="282"/>
      <c r="SA14" s="282"/>
      <c r="SB14" s="282"/>
      <c r="SC14" s="282"/>
      <c r="SD14" s="282"/>
      <c r="SE14" s="282"/>
      <c r="SF14" s="282"/>
      <c r="SG14" s="282"/>
      <c r="SH14" s="282"/>
      <c r="SI14" s="282"/>
      <c r="SJ14" s="282"/>
      <c r="SK14" s="282"/>
      <c r="SL14" s="282"/>
      <c r="SM14" s="282"/>
      <c r="SN14" s="282"/>
      <c r="SO14" s="282"/>
      <c r="SP14" s="282"/>
      <c r="SQ14" s="282"/>
      <c r="SR14" s="282"/>
      <c r="SS14" s="282"/>
      <c r="ST14" s="282"/>
      <c r="SU14" s="282"/>
      <c r="SV14" s="282"/>
      <c r="SW14" s="282"/>
      <c r="SX14" s="282"/>
      <c r="SY14" s="282"/>
      <c r="SZ14" s="282"/>
      <c r="TA14" s="282"/>
      <c r="TB14" s="282"/>
      <c r="TC14" s="282"/>
      <c r="TD14" s="282"/>
      <c r="TE14" s="282"/>
      <c r="TF14" s="282"/>
      <c r="TG14" s="282"/>
      <c r="TH14" s="282"/>
      <c r="TI14" s="282"/>
      <c r="TJ14" s="282"/>
      <c r="TK14" s="282"/>
      <c r="TL14" s="282"/>
      <c r="TM14" s="282"/>
      <c r="TN14" s="282"/>
      <c r="TO14" s="282"/>
      <c r="TP14" s="282"/>
      <c r="TQ14" s="282"/>
      <c r="TR14" s="282"/>
      <c r="TS14" s="282"/>
      <c r="TT14" s="282"/>
      <c r="TU14" s="282"/>
      <c r="TV14" s="282"/>
      <c r="TW14" s="282"/>
      <c r="TX14" s="282"/>
      <c r="TY14" s="282"/>
      <c r="TZ14" s="282"/>
      <c r="UA14" s="282"/>
      <c r="UB14" s="282"/>
      <c r="UC14" s="282"/>
      <c r="UD14" s="282"/>
      <c r="UE14" s="282"/>
      <c r="UF14" s="282"/>
      <c r="UG14" s="282"/>
      <c r="UH14" s="282"/>
      <c r="UI14" s="282"/>
      <c r="UJ14" s="282"/>
      <c r="UK14" s="282"/>
      <c r="UL14" s="282"/>
      <c r="UM14" s="282"/>
      <c r="UN14" s="282"/>
      <c r="UO14" s="282"/>
      <c r="UP14" s="282"/>
      <c r="UQ14" s="282"/>
      <c r="UR14" s="282"/>
      <c r="US14" s="282"/>
      <c r="UT14" s="282"/>
      <c r="UU14" s="282"/>
      <c r="UV14" s="282"/>
      <c r="UW14" s="282"/>
      <c r="UX14" s="282"/>
      <c r="UY14" s="282"/>
      <c r="UZ14" s="282"/>
      <c r="VA14" s="282"/>
      <c r="VB14" s="282"/>
      <c r="VC14" s="282"/>
      <c r="VD14" s="282"/>
      <c r="VE14" s="282"/>
      <c r="VF14" s="282"/>
      <c r="VG14" s="282"/>
      <c r="VH14" s="282"/>
      <c r="VI14" s="282"/>
      <c r="VJ14" s="282"/>
      <c r="VK14" s="282"/>
      <c r="VL14" s="282"/>
      <c r="VM14" s="282"/>
      <c r="VN14" s="282"/>
      <c r="VO14" s="282"/>
      <c r="VP14" s="282"/>
      <c r="VQ14" s="282"/>
      <c r="VR14" s="282"/>
      <c r="VS14" s="282"/>
      <c r="VT14" s="282"/>
      <c r="VU14" s="282"/>
      <c r="VV14" s="282"/>
      <c r="VW14" s="282"/>
      <c r="VX14" s="282"/>
      <c r="VY14" s="282"/>
      <c r="VZ14" s="282"/>
      <c r="WA14" s="282"/>
      <c r="WB14" s="282"/>
      <c r="WC14" s="282"/>
      <c r="WD14" s="282"/>
      <c r="WE14" s="282"/>
      <c r="WF14" s="282"/>
      <c r="WG14" s="282"/>
      <c r="WH14" s="282"/>
      <c r="WI14" s="282"/>
      <c r="WJ14" s="282"/>
      <c r="WK14" s="282"/>
      <c r="WL14" s="282"/>
      <c r="WM14" s="282"/>
      <c r="WN14" s="282"/>
      <c r="WO14" s="282"/>
      <c r="WP14" s="282"/>
      <c r="WQ14" s="282"/>
      <c r="WR14" s="282"/>
      <c r="WS14" s="282"/>
      <c r="WT14" s="282"/>
      <c r="WU14" s="282"/>
      <c r="WV14" s="282"/>
      <c r="WW14" s="282"/>
      <c r="WX14" s="282"/>
      <c r="WY14" s="282"/>
      <c r="WZ14" s="282"/>
      <c r="XA14" s="282"/>
      <c r="XB14" s="282"/>
      <c r="XC14" s="282"/>
      <c r="XD14" s="282"/>
      <c r="XE14" s="282"/>
      <c r="XF14" s="282"/>
      <c r="XG14" s="282"/>
      <c r="XH14" s="282"/>
      <c r="XI14" s="282"/>
      <c r="XJ14" s="282"/>
      <c r="XK14" s="282"/>
      <c r="XL14" s="282"/>
      <c r="XM14" s="282"/>
      <c r="XN14" s="282"/>
      <c r="XO14" s="282"/>
      <c r="XP14" s="282"/>
      <c r="XQ14" s="282"/>
      <c r="XR14" s="282"/>
      <c r="XS14" s="282"/>
      <c r="XT14" s="282"/>
      <c r="XU14" s="282"/>
      <c r="XV14" s="282"/>
      <c r="XW14" s="282"/>
      <c r="XX14" s="282"/>
      <c r="XY14" s="282"/>
      <c r="XZ14" s="282"/>
      <c r="YA14" s="282"/>
      <c r="YB14" s="282"/>
      <c r="YC14" s="282"/>
      <c r="YD14" s="282"/>
      <c r="YE14" s="282"/>
      <c r="YF14" s="282"/>
      <c r="YG14" s="282"/>
      <c r="YH14" s="282"/>
      <c r="YI14" s="282"/>
      <c r="YJ14" s="282"/>
      <c r="YK14" s="282"/>
      <c r="YL14" s="282"/>
      <c r="YM14" s="282"/>
      <c r="YN14" s="282"/>
      <c r="YO14" s="282"/>
      <c r="YP14" s="282"/>
      <c r="YQ14" s="282"/>
      <c r="YR14" s="282"/>
      <c r="YS14" s="282"/>
      <c r="YT14" s="282"/>
      <c r="YU14" s="282"/>
      <c r="YV14" s="282"/>
      <c r="YW14" s="282"/>
      <c r="YX14" s="282"/>
      <c r="YY14" s="282"/>
      <c r="YZ14" s="282"/>
      <c r="ZA14" s="282"/>
      <c r="ZB14" s="282"/>
      <c r="ZC14" s="282"/>
      <c r="ZD14" s="282"/>
      <c r="ZE14" s="282"/>
      <c r="ZF14" s="282"/>
      <c r="ZG14" s="282"/>
      <c r="ZH14" s="282"/>
      <c r="ZI14" s="282"/>
      <c r="ZJ14" s="282"/>
      <c r="ZK14" s="282"/>
      <c r="ZL14" s="282"/>
      <c r="ZM14" s="282"/>
      <c r="ZN14" s="282"/>
      <c r="ZO14" s="282"/>
      <c r="ZP14" s="282"/>
      <c r="ZQ14" s="282"/>
      <c r="ZR14" s="282"/>
      <c r="ZS14" s="282"/>
      <c r="ZT14" s="282"/>
      <c r="ZU14" s="282"/>
      <c r="ZV14" s="282"/>
      <c r="ZW14" s="282"/>
      <c r="ZX14" s="282"/>
      <c r="ZY14" s="282"/>
      <c r="ZZ14" s="282"/>
      <c r="AAA14" s="282"/>
      <c r="AAB14" s="282"/>
      <c r="AAC14" s="282"/>
      <c r="AAD14" s="282"/>
      <c r="AAE14" s="282"/>
      <c r="AAF14" s="282"/>
      <c r="AAG14" s="282"/>
      <c r="AAH14" s="282"/>
      <c r="AAI14" s="282"/>
      <c r="AAJ14" s="282"/>
      <c r="AAK14" s="282"/>
      <c r="AAL14" s="282"/>
      <c r="AAM14" s="282"/>
      <c r="AAN14" s="282"/>
      <c r="AAO14" s="282"/>
      <c r="AAP14" s="282"/>
      <c r="AAQ14" s="282"/>
      <c r="AAR14" s="282"/>
      <c r="AAS14" s="282"/>
      <c r="AAT14" s="282"/>
      <c r="AAU14" s="282"/>
      <c r="AAV14" s="282"/>
      <c r="AAW14" s="282"/>
      <c r="AAX14" s="282"/>
      <c r="AAY14" s="282"/>
      <c r="AAZ14" s="282"/>
      <c r="ABA14" s="282"/>
      <c r="ABB14" s="282"/>
      <c r="ABC14" s="282"/>
      <c r="ABD14" s="282"/>
      <c r="ABE14" s="282"/>
      <c r="ABF14" s="282"/>
      <c r="ABG14" s="282"/>
      <c r="ABH14" s="282"/>
      <c r="ABI14" s="282"/>
      <c r="ABJ14" s="282"/>
      <c r="ABK14" s="282"/>
      <c r="ABL14" s="282"/>
      <c r="ABM14" s="282"/>
      <c r="ABN14" s="282"/>
      <c r="ABO14" s="282"/>
      <c r="ABP14" s="282"/>
      <c r="ABQ14" s="282"/>
      <c r="ABR14" s="282"/>
      <c r="ABS14" s="282"/>
      <c r="ABT14" s="282"/>
      <c r="ABU14" s="282"/>
      <c r="ABV14" s="282"/>
      <c r="ABW14" s="282"/>
      <c r="ABX14" s="282"/>
      <c r="ABY14" s="282"/>
      <c r="ABZ14" s="282"/>
      <c r="ACA14" s="282"/>
      <c r="ACB14" s="282"/>
      <c r="ACC14" s="282"/>
      <c r="ACD14" s="282"/>
      <c r="ACE14" s="282"/>
      <c r="ACF14" s="282"/>
      <c r="ACG14" s="282"/>
      <c r="ACH14" s="282"/>
      <c r="ACI14" s="282"/>
      <c r="ACJ14" s="282"/>
      <c r="ACK14" s="282"/>
      <c r="ACL14" s="282"/>
      <c r="ACM14" s="282"/>
      <c r="ACN14" s="282"/>
      <c r="ACO14" s="282"/>
      <c r="ACP14" s="282"/>
      <c r="ACQ14" s="282"/>
      <c r="ACR14" s="282"/>
      <c r="ACS14" s="282"/>
      <c r="ACT14" s="282"/>
      <c r="ACU14" s="282"/>
      <c r="ACV14" s="282"/>
      <c r="ACW14" s="282"/>
      <c r="ACX14" s="282"/>
      <c r="ACY14" s="282"/>
      <c r="ACZ14" s="282"/>
      <c r="ADA14" s="282"/>
      <c r="ADB14" s="282"/>
      <c r="ADC14" s="282"/>
      <c r="ADD14" s="282"/>
      <c r="ADE14" s="282"/>
      <c r="ADF14" s="282"/>
      <c r="ADG14" s="282"/>
    </row>
    <row r="15" spans="1:787" ht="18" customHeight="1" x14ac:dyDescent="0.25">
      <c r="A15" s="283">
        <f t="shared" si="2"/>
        <v>5</v>
      </c>
      <c r="B15" s="47" t="s">
        <v>185</v>
      </c>
      <c r="C15" s="67">
        <v>54153</v>
      </c>
      <c r="D15" s="67">
        <v>45254</v>
      </c>
      <c r="E15" s="111">
        <v>54153</v>
      </c>
      <c r="F15" s="111">
        <v>43532</v>
      </c>
      <c r="G15" s="111">
        <v>33621</v>
      </c>
      <c r="H15" s="111">
        <v>34732</v>
      </c>
      <c r="I15" s="111"/>
      <c r="J15" s="111">
        <v>2045</v>
      </c>
      <c r="K15" s="111">
        <v>8243</v>
      </c>
      <c r="L15" s="111">
        <v>6531</v>
      </c>
      <c r="M15" s="111"/>
      <c r="N15" s="111">
        <v>224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>
        <v>1722</v>
      </c>
      <c r="AA15" s="67"/>
      <c r="AB15" s="67">
        <v>1187</v>
      </c>
      <c r="AC15" s="67"/>
      <c r="AD15" s="67">
        <v>470</v>
      </c>
      <c r="AE15" s="67"/>
      <c r="AF15" s="67">
        <v>45</v>
      </c>
      <c r="AG15" s="67"/>
      <c r="AH15" s="67">
        <v>20</v>
      </c>
      <c r="AI15" s="111"/>
      <c r="AJ15" s="111"/>
      <c r="AK15" s="111"/>
      <c r="AL15" s="111"/>
      <c r="AM15" s="111"/>
      <c r="AN15" s="111"/>
      <c r="AO15" s="111"/>
      <c r="AP15" s="111"/>
      <c r="AQ15" s="111"/>
      <c r="AR15" s="111">
        <v>1722</v>
      </c>
      <c r="AS15" s="111"/>
      <c r="AT15" s="111">
        <v>1232</v>
      </c>
      <c r="AU15" s="111"/>
      <c r="AV15" s="111">
        <v>488</v>
      </c>
      <c r="AW15" s="111"/>
      <c r="AX15" s="111">
        <v>2</v>
      </c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282"/>
      <c r="HO15" s="282"/>
      <c r="HP15" s="282"/>
      <c r="HQ15" s="282"/>
      <c r="HR15" s="282"/>
      <c r="HS15" s="282"/>
      <c r="HT15" s="282"/>
      <c r="HU15" s="282"/>
      <c r="HV15" s="282"/>
      <c r="HW15" s="282"/>
      <c r="HX15" s="282"/>
      <c r="HY15" s="282"/>
      <c r="HZ15" s="282"/>
      <c r="IA15" s="282"/>
      <c r="IB15" s="282"/>
      <c r="IC15" s="282"/>
      <c r="ID15" s="282"/>
      <c r="IE15" s="282"/>
      <c r="IF15" s="282"/>
      <c r="IG15" s="282"/>
      <c r="IH15" s="282"/>
      <c r="II15" s="282"/>
      <c r="IJ15" s="282"/>
      <c r="IK15" s="282"/>
      <c r="IL15" s="282"/>
      <c r="IM15" s="282"/>
      <c r="IN15" s="282"/>
      <c r="IO15" s="282"/>
      <c r="IP15" s="282"/>
      <c r="IQ15" s="282"/>
      <c r="IR15" s="282"/>
      <c r="IS15" s="282"/>
      <c r="IT15" s="282"/>
      <c r="IU15" s="282"/>
      <c r="IV15" s="282"/>
      <c r="IW15" s="282"/>
      <c r="IX15" s="282"/>
      <c r="IY15" s="282"/>
      <c r="IZ15" s="282"/>
      <c r="JA15" s="282"/>
      <c r="JB15" s="282"/>
      <c r="JC15" s="282"/>
      <c r="JD15" s="282"/>
      <c r="JE15" s="282"/>
      <c r="JF15" s="282"/>
      <c r="JG15" s="282"/>
      <c r="JH15" s="282"/>
      <c r="JI15" s="282"/>
      <c r="JJ15" s="282"/>
      <c r="JK15" s="282"/>
      <c r="JL15" s="282"/>
      <c r="JM15" s="282"/>
      <c r="JN15" s="282"/>
      <c r="JO15" s="282"/>
      <c r="JP15" s="282"/>
      <c r="JQ15" s="282"/>
      <c r="JR15" s="282"/>
      <c r="JS15" s="282"/>
      <c r="JT15" s="282"/>
      <c r="JU15" s="282"/>
      <c r="JV15" s="282"/>
      <c r="JW15" s="282"/>
      <c r="JX15" s="282"/>
      <c r="JY15" s="282"/>
      <c r="JZ15" s="282"/>
      <c r="KA15" s="282"/>
      <c r="KB15" s="282"/>
      <c r="KC15" s="282"/>
      <c r="KD15" s="282"/>
      <c r="KE15" s="282"/>
      <c r="KF15" s="282"/>
      <c r="KG15" s="282"/>
      <c r="KH15" s="282"/>
      <c r="KI15" s="282"/>
      <c r="KJ15" s="282"/>
      <c r="KK15" s="282"/>
      <c r="KL15" s="282"/>
      <c r="KM15" s="282"/>
      <c r="KN15" s="282"/>
      <c r="KO15" s="282"/>
      <c r="KP15" s="282"/>
      <c r="KQ15" s="282"/>
      <c r="KR15" s="282"/>
      <c r="KS15" s="282"/>
      <c r="KT15" s="282"/>
      <c r="KU15" s="282"/>
      <c r="KV15" s="282"/>
      <c r="KW15" s="282"/>
      <c r="KX15" s="282"/>
      <c r="KY15" s="282"/>
      <c r="KZ15" s="282"/>
      <c r="LA15" s="282"/>
      <c r="LB15" s="282"/>
      <c r="LC15" s="282"/>
      <c r="LD15" s="282"/>
      <c r="LE15" s="282"/>
      <c r="LF15" s="282"/>
      <c r="LG15" s="282"/>
      <c r="LH15" s="282"/>
      <c r="LI15" s="282"/>
      <c r="LJ15" s="282"/>
      <c r="LK15" s="282"/>
      <c r="LL15" s="282"/>
      <c r="LM15" s="282"/>
      <c r="LN15" s="282"/>
      <c r="LO15" s="282"/>
      <c r="LP15" s="282"/>
      <c r="LQ15" s="282"/>
      <c r="LR15" s="282"/>
      <c r="LS15" s="282"/>
      <c r="LT15" s="282"/>
      <c r="LU15" s="282"/>
      <c r="LV15" s="282"/>
      <c r="LW15" s="282"/>
      <c r="LX15" s="282"/>
      <c r="LY15" s="282"/>
      <c r="LZ15" s="282"/>
      <c r="MA15" s="282"/>
      <c r="MB15" s="282"/>
      <c r="MC15" s="282"/>
      <c r="MD15" s="282"/>
      <c r="ME15" s="282"/>
      <c r="MF15" s="282"/>
      <c r="MG15" s="282"/>
      <c r="MH15" s="282"/>
      <c r="MI15" s="282"/>
      <c r="MJ15" s="282"/>
      <c r="MK15" s="282"/>
      <c r="ML15" s="282"/>
      <c r="MM15" s="282"/>
      <c r="MN15" s="282"/>
      <c r="MO15" s="282"/>
      <c r="MP15" s="282"/>
      <c r="MQ15" s="282"/>
      <c r="MR15" s="282"/>
      <c r="MS15" s="282"/>
      <c r="MT15" s="282"/>
      <c r="MU15" s="282"/>
      <c r="MV15" s="282"/>
      <c r="MW15" s="282"/>
      <c r="MX15" s="282"/>
      <c r="MY15" s="282"/>
      <c r="MZ15" s="282"/>
      <c r="NA15" s="282"/>
      <c r="NB15" s="282"/>
      <c r="NC15" s="282"/>
      <c r="ND15" s="282"/>
      <c r="NE15" s="282"/>
      <c r="NF15" s="282"/>
      <c r="NG15" s="282"/>
      <c r="NH15" s="282"/>
      <c r="NI15" s="282"/>
      <c r="NJ15" s="282"/>
      <c r="NK15" s="282"/>
      <c r="NL15" s="282"/>
      <c r="NM15" s="282"/>
      <c r="NN15" s="282"/>
      <c r="NO15" s="282"/>
      <c r="NP15" s="282"/>
      <c r="NQ15" s="282"/>
      <c r="NR15" s="282"/>
      <c r="NS15" s="282"/>
      <c r="NT15" s="282"/>
      <c r="NU15" s="282"/>
      <c r="NV15" s="282"/>
      <c r="NW15" s="282"/>
      <c r="NX15" s="282"/>
      <c r="NY15" s="282"/>
      <c r="NZ15" s="282"/>
      <c r="OA15" s="282"/>
      <c r="OB15" s="282"/>
      <c r="OC15" s="282"/>
      <c r="OD15" s="282"/>
      <c r="OE15" s="282"/>
      <c r="OF15" s="282"/>
      <c r="OG15" s="282"/>
      <c r="OH15" s="282"/>
      <c r="OI15" s="282"/>
      <c r="OJ15" s="282"/>
      <c r="OK15" s="282"/>
      <c r="OL15" s="282"/>
      <c r="OM15" s="282"/>
      <c r="ON15" s="282"/>
      <c r="OO15" s="282"/>
      <c r="OP15" s="282"/>
      <c r="OQ15" s="282"/>
      <c r="OR15" s="282"/>
      <c r="OS15" s="282"/>
      <c r="OT15" s="282"/>
      <c r="OU15" s="282"/>
      <c r="OV15" s="282"/>
      <c r="OW15" s="282"/>
      <c r="OX15" s="282"/>
      <c r="OY15" s="282"/>
      <c r="OZ15" s="282"/>
      <c r="PA15" s="282"/>
      <c r="PB15" s="282"/>
      <c r="PC15" s="282"/>
      <c r="PD15" s="282"/>
      <c r="PE15" s="282"/>
      <c r="PF15" s="282"/>
      <c r="PG15" s="282"/>
      <c r="PH15" s="282"/>
      <c r="PI15" s="282"/>
      <c r="PJ15" s="282"/>
      <c r="PK15" s="282"/>
      <c r="PL15" s="282"/>
      <c r="PM15" s="282"/>
      <c r="PN15" s="282"/>
      <c r="PO15" s="282"/>
      <c r="PP15" s="282"/>
      <c r="PQ15" s="282"/>
      <c r="PR15" s="282"/>
      <c r="PS15" s="282"/>
      <c r="PT15" s="282"/>
      <c r="PU15" s="282"/>
      <c r="PV15" s="282"/>
      <c r="PW15" s="282"/>
      <c r="PX15" s="282"/>
      <c r="PY15" s="282"/>
      <c r="PZ15" s="282"/>
      <c r="QA15" s="282"/>
      <c r="QB15" s="282"/>
      <c r="QC15" s="282"/>
      <c r="QD15" s="282"/>
      <c r="QE15" s="282"/>
      <c r="QF15" s="282"/>
      <c r="QG15" s="282"/>
      <c r="QH15" s="282"/>
      <c r="QI15" s="282"/>
      <c r="QJ15" s="282"/>
      <c r="QK15" s="282"/>
      <c r="QL15" s="282"/>
      <c r="QM15" s="282"/>
      <c r="QN15" s="282"/>
      <c r="QO15" s="282"/>
      <c r="QP15" s="282"/>
      <c r="QQ15" s="282"/>
      <c r="QR15" s="282"/>
      <c r="QS15" s="282"/>
      <c r="QT15" s="282"/>
      <c r="QU15" s="282"/>
      <c r="QV15" s="282"/>
      <c r="QW15" s="282"/>
      <c r="QX15" s="282"/>
      <c r="QY15" s="282"/>
      <c r="QZ15" s="282"/>
      <c r="RA15" s="282"/>
      <c r="RB15" s="282"/>
      <c r="RC15" s="282"/>
      <c r="RD15" s="282"/>
      <c r="RE15" s="282"/>
      <c r="RF15" s="282"/>
      <c r="RG15" s="282"/>
      <c r="RH15" s="282"/>
      <c r="RI15" s="282"/>
      <c r="RJ15" s="282"/>
      <c r="RK15" s="282"/>
      <c r="RL15" s="282"/>
      <c r="RM15" s="282"/>
      <c r="RN15" s="282"/>
      <c r="RO15" s="282"/>
      <c r="RP15" s="282"/>
      <c r="RQ15" s="282"/>
      <c r="RR15" s="282"/>
      <c r="RS15" s="282"/>
      <c r="RT15" s="282"/>
      <c r="RU15" s="282"/>
      <c r="RV15" s="282"/>
      <c r="RW15" s="282"/>
      <c r="RX15" s="282"/>
      <c r="RY15" s="282"/>
      <c r="RZ15" s="282"/>
      <c r="SA15" s="282"/>
      <c r="SB15" s="282"/>
      <c r="SC15" s="282"/>
      <c r="SD15" s="282"/>
      <c r="SE15" s="282"/>
      <c r="SF15" s="282"/>
      <c r="SG15" s="282"/>
      <c r="SH15" s="282"/>
      <c r="SI15" s="282"/>
      <c r="SJ15" s="282"/>
      <c r="SK15" s="282"/>
      <c r="SL15" s="282"/>
      <c r="SM15" s="282"/>
      <c r="SN15" s="282"/>
      <c r="SO15" s="282"/>
      <c r="SP15" s="282"/>
      <c r="SQ15" s="282"/>
      <c r="SR15" s="282"/>
      <c r="SS15" s="282"/>
      <c r="ST15" s="282"/>
      <c r="SU15" s="282"/>
      <c r="SV15" s="282"/>
      <c r="SW15" s="282"/>
      <c r="SX15" s="282"/>
      <c r="SY15" s="282"/>
      <c r="SZ15" s="282"/>
      <c r="TA15" s="282"/>
      <c r="TB15" s="282"/>
      <c r="TC15" s="282"/>
      <c r="TD15" s="282"/>
      <c r="TE15" s="282"/>
      <c r="TF15" s="282"/>
      <c r="TG15" s="282"/>
      <c r="TH15" s="282"/>
      <c r="TI15" s="282"/>
      <c r="TJ15" s="282"/>
      <c r="TK15" s="282"/>
      <c r="TL15" s="282"/>
      <c r="TM15" s="282"/>
      <c r="TN15" s="282"/>
      <c r="TO15" s="282"/>
      <c r="TP15" s="282"/>
      <c r="TQ15" s="282"/>
      <c r="TR15" s="282"/>
      <c r="TS15" s="282"/>
      <c r="TT15" s="282"/>
      <c r="TU15" s="282"/>
      <c r="TV15" s="282"/>
      <c r="TW15" s="282"/>
      <c r="TX15" s="282"/>
      <c r="TY15" s="282"/>
      <c r="TZ15" s="282"/>
      <c r="UA15" s="282"/>
      <c r="UB15" s="282"/>
      <c r="UC15" s="282"/>
      <c r="UD15" s="282"/>
      <c r="UE15" s="282"/>
      <c r="UF15" s="282"/>
      <c r="UG15" s="282"/>
      <c r="UH15" s="282"/>
      <c r="UI15" s="282"/>
      <c r="UJ15" s="282"/>
      <c r="UK15" s="282"/>
      <c r="UL15" s="282"/>
      <c r="UM15" s="282"/>
      <c r="UN15" s="282"/>
      <c r="UO15" s="282"/>
      <c r="UP15" s="282"/>
      <c r="UQ15" s="282"/>
      <c r="UR15" s="282"/>
      <c r="US15" s="282"/>
      <c r="UT15" s="282"/>
      <c r="UU15" s="282"/>
      <c r="UV15" s="282"/>
      <c r="UW15" s="282"/>
      <c r="UX15" s="282"/>
      <c r="UY15" s="282"/>
      <c r="UZ15" s="282"/>
      <c r="VA15" s="282"/>
      <c r="VB15" s="282"/>
      <c r="VC15" s="282"/>
      <c r="VD15" s="282"/>
      <c r="VE15" s="282"/>
      <c r="VF15" s="282"/>
      <c r="VG15" s="282"/>
      <c r="VH15" s="282"/>
      <c r="VI15" s="282"/>
      <c r="VJ15" s="282"/>
      <c r="VK15" s="282"/>
      <c r="VL15" s="282"/>
      <c r="VM15" s="282"/>
      <c r="VN15" s="282"/>
      <c r="VO15" s="282"/>
      <c r="VP15" s="282"/>
      <c r="VQ15" s="282"/>
      <c r="VR15" s="282"/>
      <c r="VS15" s="282"/>
      <c r="VT15" s="282"/>
      <c r="VU15" s="282"/>
      <c r="VV15" s="282"/>
      <c r="VW15" s="282"/>
      <c r="VX15" s="282"/>
      <c r="VY15" s="282"/>
      <c r="VZ15" s="282"/>
      <c r="WA15" s="282"/>
      <c r="WB15" s="282"/>
      <c r="WC15" s="282"/>
      <c r="WD15" s="282"/>
      <c r="WE15" s="282"/>
      <c r="WF15" s="282"/>
      <c r="WG15" s="282"/>
      <c r="WH15" s="282"/>
      <c r="WI15" s="282"/>
      <c r="WJ15" s="282"/>
      <c r="WK15" s="282"/>
      <c r="WL15" s="282"/>
      <c r="WM15" s="282"/>
      <c r="WN15" s="282"/>
      <c r="WO15" s="282"/>
      <c r="WP15" s="282"/>
      <c r="WQ15" s="282"/>
      <c r="WR15" s="282"/>
      <c r="WS15" s="282"/>
      <c r="WT15" s="282"/>
      <c r="WU15" s="282"/>
      <c r="WV15" s="282"/>
      <c r="WW15" s="282"/>
      <c r="WX15" s="282"/>
      <c r="WY15" s="282"/>
      <c r="WZ15" s="282"/>
      <c r="XA15" s="282"/>
      <c r="XB15" s="282"/>
      <c r="XC15" s="282"/>
      <c r="XD15" s="282"/>
      <c r="XE15" s="282"/>
      <c r="XF15" s="282"/>
      <c r="XG15" s="282"/>
      <c r="XH15" s="282"/>
      <c r="XI15" s="282"/>
      <c r="XJ15" s="282"/>
      <c r="XK15" s="282"/>
      <c r="XL15" s="282"/>
      <c r="XM15" s="282"/>
      <c r="XN15" s="282"/>
      <c r="XO15" s="282"/>
      <c r="XP15" s="282"/>
      <c r="XQ15" s="282"/>
      <c r="XR15" s="282"/>
      <c r="XS15" s="282"/>
      <c r="XT15" s="282"/>
      <c r="XU15" s="282"/>
      <c r="XV15" s="282"/>
      <c r="XW15" s="282"/>
      <c r="XX15" s="282"/>
      <c r="XY15" s="282"/>
      <c r="XZ15" s="282"/>
      <c r="YA15" s="282"/>
      <c r="YB15" s="282"/>
      <c r="YC15" s="282"/>
      <c r="YD15" s="282"/>
      <c r="YE15" s="282"/>
      <c r="YF15" s="282"/>
      <c r="YG15" s="282"/>
      <c r="YH15" s="282"/>
      <c r="YI15" s="282"/>
      <c r="YJ15" s="282"/>
      <c r="YK15" s="282"/>
      <c r="YL15" s="282"/>
      <c r="YM15" s="282"/>
      <c r="YN15" s="282"/>
      <c r="YO15" s="282"/>
      <c r="YP15" s="282"/>
      <c r="YQ15" s="282"/>
      <c r="YR15" s="282"/>
      <c r="YS15" s="282"/>
      <c r="YT15" s="282"/>
      <c r="YU15" s="282"/>
      <c r="YV15" s="282"/>
      <c r="YW15" s="282"/>
      <c r="YX15" s="282"/>
      <c r="YY15" s="282"/>
      <c r="YZ15" s="282"/>
      <c r="ZA15" s="282"/>
      <c r="ZB15" s="282"/>
      <c r="ZC15" s="282"/>
      <c r="ZD15" s="282"/>
      <c r="ZE15" s="282"/>
      <c r="ZF15" s="282"/>
      <c r="ZG15" s="282"/>
      <c r="ZH15" s="282"/>
      <c r="ZI15" s="282"/>
      <c r="ZJ15" s="282"/>
      <c r="ZK15" s="282"/>
      <c r="ZL15" s="282"/>
      <c r="ZM15" s="282"/>
      <c r="ZN15" s="282"/>
      <c r="ZO15" s="282"/>
      <c r="ZP15" s="282"/>
      <c r="ZQ15" s="282"/>
      <c r="ZR15" s="282"/>
      <c r="ZS15" s="282"/>
      <c r="ZT15" s="282"/>
      <c r="ZU15" s="282"/>
      <c r="ZV15" s="282"/>
      <c r="ZW15" s="282"/>
      <c r="ZX15" s="282"/>
      <c r="ZY15" s="282"/>
      <c r="ZZ15" s="282"/>
      <c r="AAA15" s="282"/>
      <c r="AAB15" s="282"/>
      <c r="AAC15" s="282"/>
      <c r="AAD15" s="282"/>
      <c r="AAE15" s="282"/>
      <c r="AAF15" s="282"/>
      <c r="AAG15" s="282"/>
      <c r="AAH15" s="282"/>
      <c r="AAI15" s="282"/>
      <c r="AAJ15" s="282"/>
      <c r="AAK15" s="282"/>
      <c r="AAL15" s="282"/>
      <c r="AAM15" s="282"/>
      <c r="AAN15" s="282"/>
      <c r="AAO15" s="282"/>
      <c r="AAP15" s="282"/>
      <c r="AAQ15" s="282"/>
      <c r="AAR15" s="282"/>
      <c r="AAS15" s="282"/>
      <c r="AAT15" s="282"/>
      <c r="AAU15" s="282"/>
      <c r="AAV15" s="282"/>
      <c r="AAW15" s="282"/>
      <c r="AAX15" s="282"/>
      <c r="AAY15" s="282"/>
      <c r="AAZ15" s="282"/>
      <c r="ABA15" s="282"/>
      <c r="ABB15" s="282"/>
      <c r="ABC15" s="282"/>
      <c r="ABD15" s="282"/>
      <c r="ABE15" s="282"/>
      <c r="ABF15" s="282"/>
      <c r="ABG15" s="282"/>
      <c r="ABH15" s="282"/>
      <c r="ABI15" s="282"/>
      <c r="ABJ15" s="282"/>
      <c r="ABK15" s="282"/>
      <c r="ABL15" s="282"/>
      <c r="ABM15" s="282"/>
      <c r="ABN15" s="282"/>
      <c r="ABO15" s="282"/>
      <c r="ABP15" s="282"/>
      <c r="ABQ15" s="282"/>
      <c r="ABR15" s="282"/>
      <c r="ABS15" s="282"/>
      <c r="ABT15" s="282"/>
      <c r="ABU15" s="282"/>
      <c r="ABV15" s="282"/>
      <c r="ABW15" s="282"/>
      <c r="ABX15" s="282"/>
      <c r="ABY15" s="282"/>
      <c r="ABZ15" s="282"/>
      <c r="ACA15" s="282"/>
      <c r="ACB15" s="282"/>
      <c r="ACC15" s="282"/>
      <c r="ACD15" s="282"/>
      <c r="ACE15" s="282"/>
      <c r="ACF15" s="282"/>
      <c r="ACG15" s="282"/>
      <c r="ACH15" s="282"/>
      <c r="ACI15" s="282"/>
      <c r="ACJ15" s="282"/>
      <c r="ACK15" s="282"/>
      <c r="ACL15" s="282"/>
      <c r="ACM15" s="282"/>
      <c r="ACN15" s="282"/>
      <c r="ACO15" s="282"/>
      <c r="ACP15" s="282"/>
      <c r="ACQ15" s="282"/>
      <c r="ACR15" s="282"/>
      <c r="ACS15" s="282"/>
      <c r="ACT15" s="282"/>
      <c r="ACU15" s="282"/>
      <c r="ACV15" s="282"/>
      <c r="ACW15" s="282"/>
      <c r="ACX15" s="282"/>
      <c r="ACY15" s="282"/>
      <c r="ACZ15" s="282"/>
      <c r="ADA15" s="282"/>
      <c r="ADB15" s="282"/>
      <c r="ADC15" s="282"/>
      <c r="ADD15" s="282"/>
      <c r="ADE15" s="282"/>
      <c r="ADF15" s="282"/>
      <c r="ADG15" s="282"/>
    </row>
    <row r="16" spans="1:787" ht="28.5" customHeight="1" x14ac:dyDescent="0.25">
      <c r="A16" s="283">
        <f t="shared" si="2"/>
        <v>6</v>
      </c>
      <c r="B16" s="25" t="s">
        <v>186</v>
      </c>
      <c r="C16" s="67">
        <f>E16+O16+Y16</f>
        <v>124031</v>
      </c>
      <c r="D16" s="67">
        <f>F16+P16+Z16</f>
        <v>137615</v>
      </c>
      <c r="E16" s="111">
        <f>G16+I16+K16+M16</f>
        <v>110551</v>
      </c>
      <c r="F16" s="111">
        <f>H16+J16+L16+N16</f>
        <v>122075</v>
      </c>
      <c r="G16" s="111">
        <v>7927</v>
      </c>
      <c r="H16" s="111">
        <v>8637</v>
      </c>
      <c r="I16" s="111">
        <v>80155</v>
      </c>
      <c r="J16" s="111">
        <v>96767</v>
      </c>
      <c r="K16" s="111">
        <v>313</v>
      </c>
      <c r="L16" s="111">
        <v>197</v>
      </c>
      <c r="M16" s="111">
        <v>22156</v>
      </c>
      <c r="N16" s="111">
        <v>16474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>
        <f>AA16+AC16+AE16+AG16</f>
        <v>13480</v>
      </c>
      <c r="Z16" s="67">
        <f>AB16+AD16+AF16+AH16</f>
        <v>15540</v>
      </c>
      <c r="AA16" s="67">
        <v>0</v>
      </c>
      <c r="AB16" s="67">
        <v>163</v>
      </c>
      <c r="AC16" s="67">
        <v>12510</v>
      </c>
      <c r="AD16" s="67">
        <v>14451</v>
      </c>
      <c r="AE16" s="67">
        <v>0</v>
      </c>
      <c r="AF16" s="67">
        <v>4</v>
      </c>
      <c r="AG16" s="67">
        <v>970</v>
      </c>
      <c r="AH16" s="67">
        <v>922</v>
      </c>
      <c r="AI16" s="111">
        <f>AK16+AM16</f>
        <v>9230</v>
      </c>
      <c r="AJ16" s="111">
        <f>AL16+AN16+AP16</f>
        <v>11261</v>
      </c>
      <c r="AK16" s="111">
        <v>78</v>
      </c>
      <c r="AL16" s="111">
        <v>106</v>
      </c>
      <c r="AM16" s="111">
        <v>9152</v>
      </c>
      <c r="AN16" s="111">
        <v>11155</v>
      </c>
      <c r="AO16" s="111">
        <v>0</v>
      </c>
      <c r="AP16" s="111">
        <v>0</v>
      </c>
      <c r="AQ16" s="111">
        <f>AS16+AU16+AW16</f>
        <v>4100</v>
      </c>
      <c r="AR16" s="111">
        <f>AT16+AV16+AX16</f>
        <v>4279</v>
      </c>
      <c r="AS16" s="111">
        <v>5</v>
      </c>
      <c r="AT16" s="111">
        <v>61</v>
      </c>
      <c r="AU16" s="111">
        <v>3871</v>
      </c>
      <c r="AV16" s="111">
        <v>4214</v>
      </c>
      <c r="AW16" s="111">
        <v>224</v>
      </c>
      <c r="AX16" s="111">
        <v>4</v>
      </c>
    </row>
    <row r="17" spans="1:50" ht="28.5" customHeight="1" x14ac:dyDescent="0.25">
      <c r="A17" s="283">
        <f t="shared" si="2"/>
        <v>7</v>
      </c>
      <c r="B17" s="25" t="s">
        <v>187</v>
      </c>
      <c r="C17" s="67">
        <v>65860</v>
      </c>
      <c r="D17" s="104">
        <v>63975</v>
      </c>
      <c r="E17" s="111">
        <v>65860</v>
      </c>
      <c r="F17" s="111">
        <v>63844</v>
      </c>
      <c r="G17" s="111">
        <v>19375</v>
      </c>
      <c r="H17" s="116">
        <v>17810</v>
      </c>
      <c r="I17" s="111">
        <v>35534</v>
      </c>
      <c r="J17" s="116">
        <v>31347</v>
      </c>
      <c r="K17" s="111">
        <v>4438</v>
      </c>
      <c r="L17" s="116">
        <v>6916</v>
      </c>
      <c r="M17" s="111">
        <v>6513</v>
      </c>
      <c r="N17" s="116">
        <v>7902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>
        <v>30</v>
      </c>
      <c r="Z17" s="67">
        <v>131</v>
      </c>
      <c r="AA17" s="67"/>
      <c r="AB17" s="67"/>
      <c r="AC17" s="67">
        <v>23</v>
      </c>
      <c r="AD17" s="67">
        <v>84</v>
      </c>
      <c r="AE17" s="67">
        <v>3</v>
      </c>
      <c r="AF17" s="67">
        <v>2</v>
      </c>
      <c r="AG17" s="67">
        <v>7</v>
      </c>
      <c r="AH17" s="67">
        <v>45</v>
      </c>
      <c r="AI17" s="111">
        <v>3001</v>
      </c>
      <c r="AJ17" s="111">
        <v>2907</v>
      </c>
      <c r="AK17" s="111">
        <v>180</v>
      </c>
      <c r="AL17" s="111">
        <v>313</v>
      </c>
      <c r="AM17" s="111">
        <v>2851</v>
      </c>
      <c r="AN17" s="111">
        <v>2725</v>
      </c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</row>
    <row r="18" spans="1:50" ht="28.5" customHeight="1" x14ac:dyDescent="0.25">
      <c r="A18" s="283">
        <f t="shared" si="2"/>
        <v>8</v>
      </c>
      <c r="B18" s="25" t="s">
        <v>188</v>
      </c>
      <c r="C18" s="67">
        <v>32606</v>
      </c>
      <c r="D18" s="67">
        <v>26726</v>
      </c>
      <c r="E18" s="111">
        <v>26597</v>
      </c>
      <c r="F18" s="111">
        <v>26083</v>
      </c>
      <c r="G18" s="111">
        <v>8223</v>
      </c>
      <c r="H18" s="111">
        <v>8881</v>
      </c>
      <c r="I18" s="77">
        <v>10956</v>
      </c>
      <c r="J18" s="111">
        <v>10524</v>
      </c>
      <c r="K18" s="111">
        <v>2986</v>
      </c>
      <c r="L18" s="111">
        <v>2630</v>
      </c>
      <c r="M18" s="77">
        <v>4432</v>
      </c>
      <c r="N18" s="111">
        <v>4048</v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>
        <v>6009</v>
      </c>
      <c r="Z18" s="67">
        <v>643</v>
      </c>
      <c r="AA18" s="67">
        <v>2748</v>
      </c>
      <c r="AB18" s="67">
        <v>163</v>
      </c>
      <c r="AC18" s="67">
        <v>1278</v>
      </c>
      <c r="AD18" s="67">
        <v>266</v>
      </c>
      <c r="AE18" s="67">
        <v>1527</v>
      </c>
      <c r="AF18" s="67">
        <v>59</v>
      </c>
      <c r="AG18" s="67">
        <v>456</v>
      </c>
      <c r="AH18" s="67">
        <v>155</v>
      </c>
      <c r="AI18" s="111">
        <v>4054</v>
      </c>
      <c r="AJ18" s="111">
        <v>6806</v>
      </c>
      <c r="AK18" s="111">
        <v>1828</v>
      </c>
      <c r="AL18" s="111">
        <v>2127</v>
      </c>
      <c r="AM18" s="111">
        <v>2226</v>
      </c>
      <c r="AN18" s="111">
        <v>4679</v>
      </c>
      <c r="AO18" s="111"/>
      <c r="AP18" s="111"/>
      <c r="AQ18" s="111">
        <v>3049</v>
      </c>
      <c r="AR18" s="111">
        <v>643</v>
      </c>
      <c r="AS18" s="111">
        <v>194</v>
      </c>
      <c r="AT18" s="111">
        <v>222</v>
      </c>
      <c r="AU18" s="111">
        <v>2846</v>
      </c>
      <c r="AV18" s="111">
        <v>385</v>
      </c>
      <c r="AW18" s="111">
        <v>9</v>
      </c>
      <c r="AX18" s="111">
        <v>36</v>
      </c>
    </row>
    <row r="19" spans="1:50" ht="28.5" customHeight="1" x14ac:dyDescent="0.25">
      <c r="A19" s="283">
        <f t="shared" si="2"/>
        <v>9</v>
      </c>
      <c r="B19" s="25" t="s">
        <v>189</v>
      </c>
      <c r="C19" s="67">
        <v>57327</v>
      </c>
      <c r="D19" s="67">
        <v>47803</v>
      </c>
      <c r="E19" s="111">
        <v>49640</v>
      </c>
      <c r="F19" s="111">
        <v>47029</v>
      </c>
      <c r="G19" s="111">
        <v>21930</v>
      </c>
      <c r="H19" s="111">
        <v>22160</v>
      </c>
      <c r="I19" s="111">
        <v>22251</v>
      </c>
      <c r="J19" s="111">
        <v>20211</v>
      </c>
      <c r="K19" s="111">
        <v>1118</v>
      </c>
      <c r="L19" s="111">
        <v>1058</v>
      </c>
      <c r="M19" s="111">
        <v>4341</v>
      </c>
      <c r="N19" s="111">
        <v>3600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>
        <v>7687</v>
      </c>
      <c r="Z19" s="67">
        <v>774</v>
      </c>
      <c r="AA19" s="67"/>
      <c r="AB19" s="67"/>
      <c r="AC19" s="67">
        <v>7661</v>
      </c>
      <c r="AD19" s="67">
        <v>761</v>
      </c>
      <c r="AE19" s="67"/>
      <c r="AF19" s="67"/>
      <c r="AG19" s="67">
        <v>26</v>
      </c>
      <c r="AH19" s="67">
        <v>13</v>
      </c>
      <c r="AI19" s="111">
        <v>6001</v>
      </c>
      <c r="AJ19" s="111">
        <v>7466</v>
      </c>
      <c r="AK19" s="111">
        <v>235</v>
      </c>
      <c r="AL19" s="111">
        <v>196</v>
      </c>
      <c r="AM19" s="111">
        <v>5701</v>
      </c>
      <c r="AN19" s="111">
        <v>7200</v>
      </c>
      <c r="AO19" s="111">
        <v>65</v>
      </c>
      <c r="AP19" s="111">
        <v>70</v>
      </c>
      <c r="AQ19" s="111">
        <v>7687</v>
      </c>
      <c r="AR19" s="111">
        <v>778</v>
      </c>
      <c r="AS19" s="111"/>
      <c r="AT19" s="111"/>
      <c r="AU19" s="111">
        <v>7687</v>
      </c>
      <c r="AV19" s="111">
        <v>778</v>
      </c>
      <c r="AW19" s="111"/>
      <c r="AX19" s="110"/>
    </row>
    <row r="20" spans="1:50" ht="28.5" customHeight="1" x14ac:dyDescent="0.25">
      <c r="A20" s="283">
        <f t="shared" si="2"/>
        <v>10</v>
      </c>
      <c r="B20" s="25" t="s">
        <v>190</v>
      </c>
      <c r="C20" s="76">
        <v>37851</v>
      </c>
      <c r="D20" s="67">
        <v>38225</v>
      </c>
      <c r="E20" s="111">
        <f>G20+I20+K20+M20</f>
        <v>37756</v>
      </c>
      <c r="F20" s="111">
        <v>37941</v>
      </c>
      <c r="G20" s="111">
        <v>11719</v>
      </c>
      <c r="H20" s="111">
        <v>16612</v>
      </c>
      <c r="I20" s="111">
        <v>20220</v>
      </c>
      <c r="J20" s="111">
        <v>16750</v>
      </c>
      <c r="K20" s="111">
        <v>1900</v>
      </c>
      <c r="L20" s="111">
        <v>1712</v>
      </c>
      <c r="M20" s="111">
        <v>3917</v>
      </c>
      <c r="N20" s="111">
        <v>2867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>
        <v>95</v>
      </c>
      <c r="Z20" s="67">
        <f>AD20+AH20</f>
        <v>284</v>
      </c>
      <c r="AA20" s="67"/>
      <c r="AB20" s="67"/>
      <c r="AC20" s="67">
        <v>80</v>
      </c>
      <c r="AD20" s="67">
        <v>199</v>
      </c>
      <c r="AE20" s="67"/>
      <c r="AF20" s="67"/>
      <c r="AG20" s="67">
        <v>15</v>
      </c>
      <c r="AH20" s="67">
        <v>85</v>
      </c>
      <c r="AI20" s="111">
        <f>AK20+AM20+AO20</f>
        <v>1178</v>
      </c>
      <c r="AJ20" s="111">
        <f>AL20+AN20+AP20</f>
        <v>1197</v>
      </c>
      <c r="AK20" s="111">
        <v>242</v>
      </c>
      <c r="AL20" s="111">
        <v>180</v>
      </c>
      <c r="AM20" s="111">
        <v>696</v>
      </c>
      <c r="AN20" s="111">
        <v>856</v>
      </c>
      <c r="AO20" s="111">
        <v>240</v>
      </c>
      <c r="AP20" s="111">
        <v>161</v>
      </c>
      <c r="AQ20" s="111">
        <f>AU20+AW20</f>
        <v>95</v>
      </c>
      <c r="AR20" s="111">
        <f>AV20+AX20</f>
        <v>284</v>
      </c>
      <c r="AS20" s="111"/>
      <c r="AT20" s="111"/>
      <c r="AU20" s="111">
        <v>59</v>
      </c>
      <c r="AV20" s="111">
        <v>175</v>
      </c>
      <c r="AW20" s="111">
        <v>36</v>
      </c>
      <c r="AX20" s="111">
        <v>109</v>
      </c>
    </row>
    <row r="21" spans="1:50" ht="28.5" customHeight="1" x14ac:dyDescent="0.25">
      <c r="A21" s="283">
        <f t="shared" si="2"/>
        <v>11</v>
      </c>
      <c r="B21" s="25" t="s">
        <v>191</v>
      </c>
      <c r="C21" s="67">
        <v>33510</v>
      </c>
      <c r="D21" s="67">
        <v>27557</v>
      </c>
      <c r="E21" s="111">
        <v>32497</v>
      </c>
      <c r="F21" s="111">
        <v>26481</v>
      </c>
      <c r="G21" s="111">
        <v>14499</v>
      </c>
      <c r="H21" s="111">
        <v>10456</v>
      </c>
      <c r="I21" s="111">
        <v>13444</v>
      </c>
      <c r="J21" s="111">
        <v>12476</v>
      </c>
      <c r="K21" s="111">
        <v>1126</v>
      </c>
      <c r="L21" s="111">
        <v>904</v>
      </c>
      <c r="M21" s="111">
        <v>3428</v>
      </c>
      <c r="N21" s="111">
        <v>2645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>
        <v>1013</v>
      </c>
      <c r="Z21" s="67">
        <v>1076</v>
      </c>
      <c r="AA21" s="67"/>
      <c r="AB21" s="67"/>
      <c r="AC21" s="67">
        <v>902</v>
      </c>
      <c r="AD21" s="67">
        <v>937</v>
      </c>
      <c r="AE21" s="67"/>
      <c r="AF21" s="67"/>
      <c r="AG21" s="67">
        <v>111</v>
      </c>
      <c r="AH21" s="67">
        <v>139</v>
      </c>
      <c r="AI21" s="111">
        <v>5175</v>
      </c>
      <c r="AJ21" s="111">
        <v>4925</v>
      </c>
      <c r="AK21" s="111">
        <v>160</v>
      </c>
      <c r="AL21" s="111">
        <v>139</v>
      </c>
      <c r="AM21" s="111">
        <v>3604</v>
      </c>
      <c r="AN21" s="111">
        <v>3529</v>
      </c>
      <c r="AO21" s="111">
        <v>1411</v>
      </c>
      <c r="AP21" s="111">
        <v>1257</v>
      </c>
      <c r="AQ21" s="111">
        <v>1196</v>
      </c>
      <c r="AR21" s="111">
        <v>1031</v>
      </c>
      <c r="AS21" s="111"/>
      <c r="AT21" s="111"/>
      <c r="AU21" s="111">
        <v>1112</v>
      </c>
      <c r="AV21" s="111">
        <v>1018</v>
      </c>
      <c r="AW21" s="111">
        <v>84</v>
      </c>
      <c r="AX21" s="111">
        <v>13</v>
      </c>
    </row>
    <row r="22" spans="1:50" ht="28.5" customHeight="1" x14ac:dyDescent="0.25">
      <c r="A22" s="283">
        <f t="shared" si="2"/>
        <v>12</v>
      </c>
      <c r="B22" s="25" t="s">
        <v>192</v>
      </c>
      <c r="C22" s="76">
        <v>30853</v>
      </c>
      <c r="D22" s="76">
        <f>F22+Z22</f>
        <v>30701</v>
      </c>
      <c r="E22" s="77">
        <v>30757</v>
      </c>
      <c r="F22" s="77">
        <f>H22+J22+L22+N22</f>
        <v>30570</v>
      </c>
      <c r="G22" s="111">
        <v>9837</v>
      </c>
      <c r="H22" s="111">
        <v>10668</v>
      </c>
      <c r="I22" s="111">
        <v>15098</v>
      </c>
      <c r="J22" s="111">
        <v>14896</v>
      </c>
      <c r="K22" s="111">
        <v>1410</v>
      </c>
      <c r="L22" s="111">
        <v>1318</v>
      </c>
      <c r="M22" s="111">
        <v>4412</v>
      </c>
      <c r="N22" s="111">
        <v>3688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>
        <v>96</v>
      </c>
      <c r="Z22" s="67">
        <f>AB22+AD22+AF22+AH22</f>
        <v>131</v>
      </c>
      <c r="AA22" s="79"/>
      <c r="AB22" s="67">
        <v>2</v>
      </c>
      <c r="AC22" s="76">
        <v>43</v>
      </c>
      <c r="AD22" s="67">
        <v>16</v>
      </c>
      <c r="AE22" s="79"/>
      <c r="AF22" s="67">
        <v>16</v>
      </c>
      <c r="AG22" s="76">
        <v>53</v>
      </c>
      <c r="AH22" s="67">
        <v>97</v>
      </c>
      <c r="AI22" s="111">
        <v>5227</v>
      </c>
      <c r="AJ22" s="111">
        <v>4695</v>
      </c>
      <c r="AK22" s="111">
        <v>111</v>
      </c>
      <c r="AL22" s="111">
        <v>196</v>
      </c>
      <c r="AM22" s="111">
        <v>3824</v>
      </c>
      <c r="AN22" s="111">
        <v>3560</v>
      </c>
      <c r="AO22" s="111">
        <v>1292</v>
      </c>
      <c r="AP22" s="111">
        <v>939</v>
      </c>
      <c r="AQ22" s="111">
        <v>1932</v>
      </c>
      <c r="AR22" s="111">
        <v>1811</v>
      </c>
      <c r="AS22" s="111"/>
      <c r="AT22" s="111"/>
      <c r="AU22" s="111">
        <v>1923</v>
      </c>
      <c r="AV22" s="111">
        <v>1806</v>
      </c>
      <c r="AW22" s="111">
        <v>9</v>
      </c>
      <c r="AX22" s="111">
        <v>5</v>
      </c>
    </row>
    <row r="23" spans="1:50" ht="28.5" customHeight="1" x14ac:dyDescent="0.25">
      <c r="A23" s="283">
        <f t="shared" si="2"/>
        <v>13</v>
      </c>
      <c r="B23" s="88" t="s">
        <v>193</v>
      </c>
      <c r="C23" s="67">
        <v>23087</v>
      </c>
      <c r="D23" s="67">
        <v>21057</v>
      </c>
      <c r="E23" s="111">
        <v>23076</v>
      </c>
      <c r="F23" s="111">
        <v>21045</v>
      </c>
      <c r="G23" s="111">
        <v>6672</v>
      </c>
      <c r="H23" s="111">
        <v>5264</v>
      </c>
      <c r="I23" s="111">
        <v>13098</v>
      </c>
      <c r="J23" s="111">
        <v>12575</v>
      </c>
      <c r="K23" s="111">
        <v>761</v>
      </c>
      <c r="L23" s="111">
        <v>836</v>
      </c>
      <c r="M23" s="111">
        <v>2537</v>
      </c>
      <c r="N23" s="111">
        <v>2370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>
        <v>11</v>
      </c>
      <c r="Z23" s="67">
        <v>12</v>
      </c>
      <c r="AA23" s="67"/>
      <c r="AB23" s="67"/>
      <c r="AC23" s="67">
        <v>6</v>
      </c>
      <c r="AD23" s="67">
        <v>9</v>
      </c>
      <c r="AE23" s="67"/>
      <c r="AF23" s="67"/>
      <c r="AG23" s="67">
        <v>5</v>
      </c>
      <c r="AH23" s="67">
        <v>3</v>
      </c>
      <c r="AI23" s="111">
        <v>968</v>
      </c>
      <c r="AJ23" s="111">
        <v>2284</v>
      </c>
      <c r="AK23" s="111">
        <v>79</v>
      </c>
      <c r="AL23" s="111">
        <v>190</v>
      </c>
      <c r="AM23" s="111">
        <v>833</v>
      </c>
      <c r="AN23" s="111">
        <v>1974</v>
      </c>
      <c r="AO23" s="111">
        <v>56</v>
      </c>
      <c r="AP23" s="111">
        <v>120</v>
      </c>
      <c r="AQ23" s="111">
        <v>9</v>
      </c>
      <c r="AR23" s="111">
        <v>12</v>
      </c>
      <c r="AS23" s="111"/>
      <c r="AT23" s="111"/>
      <c r="AU23" s="111">
        <v>5</v>
      </c>
      <c r="AV23" s="111">
        <v>10</v>
      </c>
      <c r="AW23" s="111">
        <v>4</v>
      </c>
      <c r="AX23" s="111">
        <v>2</v>
      </c>
    </row>
    <row r="24" spans="1:50" ht="28.5" customHeight="1" x14ac:dyDescent="0.25">
      <c r="A24" s="284"/>
      <c r="B24" s="55" t="s">
        <v>194</v>
      </c>
      <c r="C24" s="82">
        <f>SUM(C11:C23)</f>
        <v>880243</v>
      </c>
      <c r="D24" s="82">
        <f t="shared" ref="D24:AX24" si="3">SUM(D11:D23)</f>
        <v>845628</v>
      </c>
      <c r="E24" s="82">
        <f t="shared" si="3"/>
        <v>847295</v>
      </c>
      <c r="F24" s="82">
        <f t="shared" si="3"/>
        <v>819072</v>
      </c>
      <c r="G24" s="82">
        <f t="shared" si="3"/>
        <v>262879</v>
      </c>
      <c r="H24" s="82">
        <f t="shared" si="3"/>
        <v>271019</v>
      </c>
      <c r="I24" s="82">
        <f t="shared" si="3"/>
        <v>437003</v>
      </c>
      <c r="J24" s="82">
        <f t="shared" si="3"/>
        <v>424384</v>
      </c>
      <c r="K24" s="82">
        <f t="shared" si="3"/>
        <v>39801</v>
      </c>
      <c r="L24" s="82">
        <f t="shared" si="3"/>
        <v>38575</v>
      </c>
      <c r="M24" s="82">
        <f t="shared" si="3"/>
        <v>95315</v>
      </c>
      <c r="N24" s="82">
        <f t="shared" si="3"/>
        <v>85225</v>
      </c>
      <c r="O24" s="82">
        <f t="shared" si="3"/>
        <v>4</v>
      </c>
      <c r="P24" s="82">
        <f t="shared" si="3"/>
        <v>0</v>
      </c>
      <c r="Q24" s="82">
        <f t="shared" si="3"/>
        <v>0</v>
      </c>
      <c r="R24" s="82">
        <f t="shared" si="3"/>
        <v>0</v>
      </c>
      <c r="S24" s="82">
        <f t="shared" si="3"/>
        <v>4</v>
      </c>
      <c r="T24" s="82">
        <f t="shared" si="3"/>
        <v>0</v>
      </c>
      <c r="U24" s="82">
        <f t="shared" si="3"/>
        <v>0</v>
      </c>
      <c r="V24" s="82">
        <f t="shared" si="3"/>
        <v>0</v>
      </c>
      <c r="W24" s="82">
        <f t="shared" si="3"/>
        <v>169</v>
      </c>
      <c r="X24" s="82">
        <f t="shared" si="3"/>
        <v>0</v>
      </c>
      <c r="Y24" s="82">
        <f t="shared" si="3"/>
        <v>32974</v>
      </c>
      <c r="Z24" s="82">
        <f t="shared" si="3"/>
        <v>26556</v>
      </c>
      <c r="AA24" s="82">
        <f t="shared" si="3"/>
        <v>2748</v>
      </c>
      <c r="AB24" s="82">
        <f t="shared" si="3"/>
        <v>1515</v>
      </c>
      <c r="AC24" s="82">
        <f t="shared" si="3"/>
        <v>26492</v>
      </c>
      <c r="AD24" s="82">
        <f t="shared" si="3"/>
        <v>22846</v>
      </c>
      <c r="AE24" s="82">
        <f t="shared" si="3"/>
        <v>1530</v>
      </c>
      <c r="AF24" s="82">
        <f t="shared" si="3"/>
        <v>126</v>
      </c>
      <c r="AG24" s="82">
        <f t="shared" si="3"/>
        <v>2207</v>
      </c>
      <c r="AH24" s="82">
        <f t="shared" si="3"/>
        <v>2069</v>
      </c>
      <c r="AI24" s="82">
        <f t="shared" si="3"/>
        <v>74805</v>
      </c>
      <c r="AJ24" s="82">
        <f t="shared" si="3"/>
        <v>85233</v>
      </c>
      <c r="AK24" s="82">
        <f t="shared" si="3"/>
        <v>5140</v>
      </c>
      <c r="AL24" s="82">
        <f t="shared" si="3"/>
        <v>7929</v>
      </c>
      <c r="AM24" s="82">
        <f t="shared" si="3"/>
        <v>64379</v>
      </c>
      <c r="AN24" s="82">
        <f t="shared" si="3"/>
        <v>73500</v>
      </c>
      <c r="AO24" s="82">
        <f t="shared" si="3"/>
        <v>5262</v>
      </c>
      <c r="AP24" s="82">
        <f t="shared" si="3"/>
        <v>3935</v>
      </c>
      <c r="AQ24" s="82">
        <f t="shared" si="3"/>
        <v>26028</v>
      </c>
      <c r="AR24" s="82">
        <f t="shared" si="3"/>
        <v>20517</v>
      </c>
      <c r="AS24" s="82">
        <f t="shared" si="3"/>
        <v>349</v>
      </c>
      <c r="AT24" s="82">
        <f t="shared" si="3"/>
        <v>1960</v>
      </c>
      <c r="AU24" s="82">
        <f t="shared" si="3"/>
        <v>25262</v>
      </c>
      <c r="AV24" s="82">
        <f t="shared" si="3"/>
        <v>18333</v>
      </c>
      <c r="AW24" s="82">
        <f t="shared" si="3"/>
        <v>417</v>
      </c>
      <c r="AX24" s="82">
        <f t="shared" si="3"/>
        <v>224</v>
      </c>
    </row>
    <row r="25" spans="1:50" s="282" customFormat="1" ht="17.25" customHeight="1" x14ac:dyDescent="0.25">
      <c r="A25" s="283">
        <v>1</v>
      </c>
      <c r="B25" s="47" t="s">
        <v>253</v>
      </c>
      <c r="C25" s="76">
        <v>1116</v>
      </c>
      <c r="D25" s="76">
        <f>F25+P25+Z25</f>
        <v>1033</v>
      </c>
      <c r="E25" s="77">
        <v>1116</v>
      </c>
      <c r="F25" s="77">
        <v>1033</v>
      </c>
      <c r="G25" s="77">
        <v>261</v>
      </c>
      <c r="H25" s="77">
        <v>350</v>
      </c>
      <c r="I25" s="77">
        <v>321</v>
      </c>
      <c r="J25" s="77">
        <v>531</v>
      </c>
      <c r="K25" s="77">
        <v>122</v>
      </c>
      <c r="L25" s="77">
        <v>28</v>
      </c>
      <c r="M25" s="77">
        <v>412</v>
      </c>
      <c r="N25" s="77">
        <v>124</v>
      </c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</row>
    <row r="26" spans="1:50" s="282" customFormat="1" ht="17.25" customHeight="1" x14ac:dyDescent="0.25">
      <c r="A26" s="283">
        <f>A25+1</f>
        <v>2</v>
      </c>
      <c r="B26" s="25" t="s">
        <v>227</v>
      </c>
      <c r="C26" s="67">
        <v>13375</v>
      </c>
      <c r="D26" s="67">
        <v>8258</v>
      </c>
      <c r="E26" s="111">
        <f>G26+I26+K26+M26</f>
        <v>13228</v>
      </c>
      <c r="F26" s="111">
        <f>H26+J26+L26+N26</f>
        <v>8099</v>
      </c>
      <c r="G26" s="111">
        <v>5480</v>
      </c>
      <c r="H26" s="111">
        <v>2559</v>
      </c>
      <c r="I26" s="111">
        <v>5463</v>
      </c>
      <c r="J26" s="111">
        <v>3750</v>
      </c>
      <c r="K26" s="111">
        <v>696</v>
      </c>
      <c r="L26" s="111">
        <v>474</v>
      </c>
      <c r="M26" s="111">
        <v>1589</v>
      </c>
      <c r="N26" s="111">
        <v>1316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>
        <v>147</v>
      </c>
      <c r="Z26" s="67">
        <v>159</v>
      </c>
      <c r="AA26" s="67"/>
      <c r="AB26" s="67"/>
      <c r="AC26" s="67">
        <v>128</v>
      </c>
      <c r="AD26" s="67">
        <v>141</v>
      </c>
      <c r="AE26" s="67"/>
      <c r="AF26" s="67"/>
      <c r="AG26" s="67">
        <v>19</v>
      </c>
      <c r="AH26" s="67">
        <v>18</v>
      </c>
      <c r="AI26" s="111">
        <f>AK26+AM26+AO26</f>
        <v>350</v>
      </c>
      <c r="AJ26" s="111">
        <f>AL26+AN26+AP26</f>
        <v>443</v>
      </c>
      <c r="AK26" s="111">
        <v>24</v>
      </c>
      <c r="AL26" s="111">
        <v>7</v>
      </c>
      <c r="AM26" s="111">
        <v>136</v>
      </c>
      <c r="AN26" s="111">
        <v>8</v>
      </c>
      <c r="AO26" s="111">
        <v>190</v>
      </c>
      <c r="AP26" s="111">
        <v>428</v>
      </c>
      <c r="AQ26" s="111">
        <v>147</v>
      </c>
      <c r="AR26" s="111">
        <v>159</v>
      </c>
      <c r="AS26" s="111"/>
      <c r="AT26" s="111"/>
      <c r="AU26" s="111">
        <v>19</v>
      </c>
      <c r="AV26" s="111">
        <v>141</v>
      </c>
      <c r="AW26" s="111">
        <v>128</v>
      </c>
      <c r="AX26" s="111">
        <v>18</v>
      </c>
    </row>
    <row r="27" spans="1:50" ht="17.25" customHeight="1" x14ac:dyDescent="0.25">
      <c r="A27" s="283">
        <f t="shared" ref="A27:A58" si="4">A26+1</f>
        <v>3</v>
      </c>
      <c r="B27" s="47" t="s">
        <v>195</v>
      </c>
      <c r="C27" s="76">
        <v>24811</v>
      </c>
      <c r="D27" s="67">
        <v>24058</v>
      </c>
      <c r="E27" s="67">
        <v>24743</v>
      </c>
      <c r="F27" s="111">
        <v>24002</v>
      </c>
      <c r="G27" s="111">
        <v>8219</v>
      </c>
      <c r="H27" s="111">
        <v>7305</v>
      </c>
      <c r="I27" s="67">
        <v>12709</v>
      </c>
      <c r="J27" s="67">
        <v>12529</v>
      </c>
      <c r="K27" s="111">
        <v>1118</v>
      </c>
      <c r="L27" s="111">
        <v>1116</v>
      </c>
      <c r="M27" s="67">
        <v>2697</v>
      </c>
      <c r="N27" s="111">
        <v>3052</v>
      </c>
      <c r="O27" s="67">
        <v>68</v>
      </c>
      <c r="P27" s="116"/>
      <c r="Q27" s="67"/>
      <c r="R27" s="67"/>
      <c r="S27" s="104">
        <v>56</v>
      </c>
      <c r="T27" s="67"/>
      <c r="U27" s="67"/>
      <c r="V27" s="67"/>
      <c r="W27" s="67">
        <v>12</v>
      </c>
      <c r="X27" s="67"/>
      <c r="Y27" s="67"/>
      <c r="Z27" s="67">
        <v>56</v>
      </c>
      <c r="AA27" s="67"/>
      <c r="AB27" s="67"/>
      <c r="AC27" s="67"/>
      <c r="AD27" s="67">
        <v>56</v>
      </c>
      <c r="AE27" s="67"/>
      <c r="AF27" s="67"/>
      <c r="AG27" s="67"/>
      <c r="AH27" s="67"/>
      <c r="AI27" s="111">
        <v>1060</v>
      </c>
      <c r="AJ27" s="111">
        <v>1379</v>
      </c>
      <c r="AK27" s="111">
        <v>448</v>
      </c>
      <c r="AL27" s="111">
        <v>499</v>
      </c>
      <c r="AM27" s="111">
        <v>595</v>
      </c>
      <c r="AN27" s="111">
        <v>734</v>
      </c>
      <c r="AO27" s="111">
        <v>17</v>
      </c>
      <c r="AP27" s="111">
        <v>146</v>
      </c>
      <c r="AQ27" s="111"/>
      <c r="AR27" s="111"/>
      <c r="AS27" s="111"/>
      <c r="AT27" s="111"/>
      <c r="AU27" s="111"/>
      <c r="AV27" s="111"/>
      <c r="AW27" s="111"/>
      <c r="AX27" s="111"/>
    </row>
    <row r="28" spans="1:50" ht="17.25" customHeight="1" x14ac:dyDescent="0.25">
      <c r="A28" s="283">
        <f t="shared" si="4"/>
        <v>4</v>
      </c>
      <c r="B28" s="47" t="s">
        <v>196</v>
      </c>
      <c r="C28" s="67">
        <v>18901</v>
      </c>
      <c r="D28" s="67">
        <v>17413</v>
      </c>
      <c r="E28" s="111">
        <v>18901</v>
      </c>
      <c r="F28" s="111">
        <v>17338</v>
      </c>
      <c r="G28" s="111">
        <v>4063</v>
      </c>
      <c r="H28" s="111">
        <v>3930</v>
      </c>
      <c r="I28" s="111">
        <v>10701</v>
      </c>
      <c r="J28" s="111">
        <v>9158</v>
      </c>
      <c r="K28" s="111">
        <v>1021</v>
      </c>
      <c r="L28" s="111">
        <v>997</v>
      </c>
      <c r="M28" s="111">
        <v>3116</v>
      </c>
      <c r="N28" s="111">
        <v>3253</v>
      </c>
      <c r="O28" s="67"/>
      <c r="P28" s="67">
        <v>37</v>
      </c>
      <c r="Q28" s="67"/>
      <c r="R28" s="67">
        <v>7</v>
      </c>
      <c r="S28" s="67"/>
      <c r="T28" s="67">
        <v>8</v>
      </c>
      <c r="U28" s="67"/>
      <c r="V28" s="67">
        <v>2</v>
      </c>
      <c r="W28" s="67"/>
      <c r="X28" s="67">
        <v>20</v>
      </c>
      <c r="Y28" s="67"/>
      <c r="Z28" s="67">
        <v>38</v>
      </c>
      <c r="AA28" s="67"/>
      <c r="AB28" s="67"/>
      <c r="AC28" s="67"/>
      <c r="AD28" s="67">
        <v>29</v>
      </c>
      <c r="AE28" s="67"/>
      <c r="AF28" s="67"/>
      <c r="AG28" s="67"/>
      <c r="AH28" s="67">
        <v>9</v>
      </c>
      <c r="AI28" s="111"/>
      <c r="AJ28" s="111"/>
      <c r="AK28" s="111"/>
      <c r="AL28" s="111"/>
      <c r="AM28" s="111"/>
      <c r="AN28" s="111"/>
      <c r="AO28" s="111"/>
      <c r="AP28" s="111"/>
      <c r="AQ28" s="111"/>
      <c r="AR28" s="111">
        <v>153</v>
      </c>
      <c r="AS28" s="111"/>
      <c r="AT28" s="111"/>
      <c r="AU28" s="111"/>
      <c r="AV28" s="111">
        <v>153</v>
      </c>
      <c r="AW28" s="111"/>
      <c r="AX28" s="111"/>
    </row>
    <row r="29" spans="1:50" ht="17.25" customHeight="1" x14ac:dyDescent="0.25">
      <c r="A29" s="283">
        <f t="shared" si="4"/>
        <v>5</v>
      </c>
      <c r="B29" s="47" t="s">
        <v>197</v>
      </c>
      <c r="C29" s="67">
        <v>28586</v>
      </c>
      <c r="D29" s="67">
        <v>21416</v>
      </c>
      <c r="E29" s="111">
        <v>28244</v>
      </c>
      <c r="F29" s="111">
        <v>21126</v>
      </c>
      <c r="G29" s="111">
        <v>7027</v>
      </c>
      <c r="H29" s="111">
        <v>6178</v>
      </c>
      <c r="I29" s="111">
        <v>15472</v>
      </c>
      <c r="J29" s="111">
        <v>11059</v>
      </c>
      <c r="K29" s="111">
        <v>1627</v>
      </c>
      <c r="L29" s="111">
        <v>1436</v>
      </c>
      <c r="M29" s="111">
        <v>4118</v>
      </c>
      <c r="N29" s="111">
        <v>2453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>
        <v>342</v>
      </c>
      <c r="Z29" s="67">
        <v>290</v>
      </c>
      <c r="AA29" s="67">
        <v>2</v>
      </c>
      <c r="AB29" s="67"/>
      <c r="AC29" s="67">
        <v>285</v>
      </c>
      <c r="AD29" s="67">
        <v>261</v>
      </c>
      <c r="AE29" s="67"/>
      <c r="AF29" s="67"/>
      <c r="AG29" s="67">
        <v>55</v>
      </c>
      <c r="AH29" s="67">
        <v>29</v>
      </c>
      <c r="AI29" s="111">
        <v>731</v>
      </c>
      <c r="AJ29" s="111">
        <v>1536</v>
      </c>
      <c r="AK29" s="111">
        <v>22</v>
      </c>
      <c r="AL29" s="111">
        <v>46</v>
      </c>
      <c r="AM29" s="111">
        <v>539</v>
      </c>
      <c r="AN29" s="111">
        <v>1403</v>
      </c>
      <c r="AO29" s="111">
        <v>170</v>
      </c>
      <c r="AP29" s="111">
        <v>87</v>
      </c>
      <c r="AQ29" s="111">
        <v>342</v>
      </c>
      <c r="AR29" s="111">
        <v>290</v>
      </c>
      <c r="AS29" s="111">
        <v>2</v>
      </c>
      <c r="AT29" s="111"/>
      <c r="AU29" s="111">
        <v>264</v>
      </c>
      <c r="AV29" s="111">
        <v>271</v>
      </c>
      <c r="AW29" s="111">
        <v>76</v>
      </c>
      <c r="AX29" s="111">
        <v>19</v>
      </c>
    </row>
    <row r="30" spans="1:50" ht="17.25" customHeight="1" x14ac:dyDescent="0.25">
      <c r="A30" s="283">
        <f t="shared" si="4"/>
        <v>6</v>
      </c>
      <c r="B30" s="47" t="s">
        <v>198</v>
      </c>
      <c r="C30" s="67">
        <v>23563</v>
      </c>
      <c r="D30" s="67">
        <v>19166</v>
      </c>
      <c r="E30" s="111">
        <v>14730</v>
      </c>
      <c r="F30" s="111">
        <v>12705</v>
      </c>
      <c r="G30" s="111">
        <v>3998</v>
      </c>
      <c r="H30" s="111">
        <v>5592</v>
      </c>
      <c r="I30" s="111">
        <v>5131</v>
      </c>
      <c r="J30" s="111">
        <v>3287</v>
      </c>
      <c r="K30" s="111">
        <v>2703</v>
      </c>
      <c r="L30" s="111">
        <v>1893</v>
      </c>
      <c r="M30" s="111">
        <v>2898</v>
      </c>
      <c r="N30" s="111">
        <v>1933</v>
      </c>
      <c r="O30" s="67">
        <v>3816</v>
      </c>
      <c r="P30" s="67">
        <v>3315</v>
      </c>
      <c r="Q30" s="67"/>
      <c r="R30" s="67"/>
      <c r="S30" s="67">
        <v>1915</v>
      </c>
      <c r="T30" s="67">
        <v>2078</v>
      </c>
      <c r="U30" s="67"/>
      <c r="V30" s="67"/>
      <c r="W30" s="67">
        <v>1093</v>
      </c>
      <c r="X30" s="67">
        <v>1237</v>
      </c>
      <c r="Y30" s="67">
        <v>5017</v>
      </c>
      <c r="Z30" s="67">
        <v>3146</v>
      </c>
      <c r="AA30" s="67"/>
      <c r="AB30" s="67"/>
      <c r="AC30" s="67">
        <v>2124</v>
      </c>
      <c r="AD30" s="67">
        <v>1902</v>
      </c>
      <c r="AE30" s="67"/>
      <c r="AF30" s="67"/>
      <c r="AG30" s="67">
        <v>893</v>
      </c>
      <c r="AH30" s="67">
        <v>1244</v>
      </c>
      <c r="AI30" s="111">
        <v>6839</v>
      </c>
      <c r="AJ30" s="111">
        <v>7956</v>
      </c>
      <c r="AK30" s="111">
        <v>813</v>
      </c>
      <c r="AL30" s="111">
        <v>1513</v>
      </c>
      <c r="AM30" s="111">
        <v>5811</v>
      </c>
      <c r="AN30" s="111">
        <v>6250</v>
      </c>
      <c r="AO30" s="111">
        <v>215</v>
      </c>
      <c r="AP30" s="111">
        <v>193</v>
      </c>
      <c r="AQ30" s="111">
        <v>741</v>
      </c>
      <c r="AR30" s="111">
        <v>915</v>
      </c>
      <c r="AS30" s="111">
        <v>28</v>
      </c>
      <c r="AT30" s="111">
        <v>35</v>
      </c>
      <c r="AU30" s="111">
        <v>713</v>
      </c>
      <c r="AV30" s="111">
        <v>880</v>
      </c>
      <c r="AW30" s="111"/>
      <c r="AX30" s="110"/>
    </row>
    <row r="31" spans="1:50" ht="17.25" customHeight="1" x14ac:dyDescent="0.25">
      <c r="A31" s="283">
        <f t="shared" si="4"/>
        <v>7</v>
      </c>
      <c r="B31" s="47" t="s">
        <v>199</v>
      </c>
      <c r="C31" s="67">
        <v>18214</v>
      </c>
      <c r="D31" s="67">
        <v>17804</v>
      </c>
      <c r="E31" s="111">
        <v>18214</v>
      </c>
      <c r="F31" s="111">
        <v>17804</v>
      </c>
      <c r="G31" s="111">
        <v>3933</v>
      </c>
      <c r="H31" s="111">
        <v>3725</v>
      </c>
      <c r="I31" s="111">
        <v>9930</v>
      </c>
      <c r="J31" s="111">
        <v>10771</v>
      </c>
      <c r="K31" s="111">
        <v>893</v>
      </c>
      <c r="L31" s="111">
        <v>1082</v>
      </c>
      <c r="M31" s="111">
        <v>3458</v>
      </c>
      <c r="N31" s="111">
        <v>2226</v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111"/>
      <c r="AJ31" s="111"/>
      <c r="AK31" s="111"/>
      <c r="AL31" s="111"/>
      <c r="AM31" s="111"/>
      <c r="AN31" s="111"/>
      <c r="AO31" s="111"/>
      <c r="AP31" s="111"/>
      <c r="AQ31" s="111">
        <v>1028</v>
      </c>
      <c r="AR31" s="111">
        <v>1351</v>
      </c>
      <c r="AS31" s="111">
        <v>51</v>
      </c>
      <c r="AT31" s="111">
        <v>142</v>
      </c>
      <c r="AU31" s="111">
        <v>977</v>
      </c>
      <c r="AV31" s="111">
        <v>1209</v>
      </c>
      <c r="AW31" s="111"/>
      <c r="AX31" s="110"/>
    </row>
    <row r="32" spans="1:50" ht="17.25" customHeight="1" x14ac:dyDescent="0.25">
      <c r="A32" s="283">
        <f t="shared" si="4"/>
        <v>8</v>
      </c>
      <c r="B32" s="25" t="s">
        <v>200</v>
      </c>
      <c r="C32" s="67">
        <v>21641</v>
      </c>
      <c r="D32" s="67">
        <v>17608</v>
      </c>
      <c r="E32" s="111">
        <v>21602</v>
      </c>
      <c r="F32" s="111">
        <v>17547</v>
      </c>
      <c r="G32" s="111">
        <v>6464</v>
      </c>
      <c r="H32" s="111">
        <v>7442</v>
      </c>
      <c r="I32" s="111">
        <v>11277</v>
      </c>
      <c r="J32" s="111">
        <v>7305</v>
      </c>
      <c r="K32" s="111">
        <v>1309</v>
      </c>
      <c r="L32" s="111">
        <v>1172</v>
      </c>
      <c r="M32" s="111">
        <v>2458</v>
      </c>
      <c r="N32" s="111">
        <v>1628</v>
      </c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>
        <v>61</v>
      </c>
      <c r="AA32" s="67"/>
      <c r="AB32" s="67">
        <v>1</v>
      </c>
      <c r="AC32" s="67">
        <v>23</v>
      </c>
      <c r="AD32" s="67">
        <v>41</v>
      </c>
      <c r="AE32" s="67"/>
      <c r="AF32" s="67"/>
      <c r="AG32" s="67">
        <v>16</v>
      </c>
      <c r="AH32" s="67">
        <v>19</v>
      </c>
      <c r="AI32" s="111"/>
      <c r="AJ32" s="111">
        <v>559</v>
      </c>
      <c r="AK32" s="111">
        <v>68</v>
      </c>
      <c r="AL32" s="111">
        <v>71</v>
      </c>
      <c r="AM32" s="111">
        <v>482</v>
      </c>
      <c r="AN32" s="111">
        <v>471</v>
      </c>
      <c r="AO32" s="111">
        <v>21</v>
      </c>
      <c r="AP32" s="111">
        <v>17</v>
      </c>
      <c r="AQ32" s="111">
        <v>12</v>
      </c>
      <c r="AR32" s="111">
        <v>57</v>
      </c>
      <c r="AS32" s="111"/>
      <c r="AT32" s="111"/>
      <c r="AU32" s="111">
        <v>12</v>
      </c>
      <c r="AV32" s="111">
        <v>54</v>
      </c>
      <c r="AW32" s="111"/>
      <c r="AX32" s="110">
        <v>3</v>
      </c>
    </row>
    <row r="33" spans="1:50" ht="17.25" customHeight="1" x14ac:dyDescent="0.25">
      <c r="A33" s="283">
        <f t="shared" si="4"/>
        <v>9</v>
      </c>
      <c r="B33" s="47" t="s">
        <v>201</v>
      </c>
      <c r="C33" s="76">
        <v>10397</v>
      </c>
      <c r="D33" s="76">
        <v>10621</v>
      </c>
      <c r="E33" s="77">
        <v>9781</v>
      </c>
      <c r="F33" s="77">
        <v>9328</v>
      </c>
      <c r="G33" s="77">
        <v>2531</v>
      </c>
      <c r="H33" s="77">
        <v>2281</v>
      </c>
      <c r="I33" s="77">
        <v>5377</v>
      </c>
      <c r="J33" s="77">
        <v>5539</v>
      </c>
      <c r="K33" s="77">
        <v>517</v>
      </c>
      <c r="L33" s="77">
        <v>401</v>
      </c>
      <c r="M33" s="77">
        <v>1356</v>
      </c>
      <c r="N33" s="77">
        <v>1107</v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76">
        <v>616</v>
      </c>
      <c r="Z33" s="76">
        <v>1293</v>
      </c>
      <c r="AA33" s="76">
        <v>103</v>
      </c>
      <c r="AB33" s="76">
        <v>272</v>
      </c>
      <c r="AC33" s="76">
        <v>513</v>
      </c>
      <c r="AD33" s="76">
        <v>1021</v>
      </c>
      <c r="AE33" s="67"/>
      <c r="AF33" s="67"/>
      <c r="AG33" s="67"/>
      <c r="AH33" s="67"/>
      <c r="AI33" s="111"/>
      <c r="AJ33" s="111"/>
      <c r="AK33" s="111"/>
      <c r="AL33" s="111"/>
      <c r="AM33" s="111"/>
      <c r="AN33" s="111"/>
      <c r="AO33" s="111"/>
      <c r="AP33" s="111"/>
      <c r="AQ33" s="77">
        <v>616</v>
      </c>
      <c r="AR33" s="77">
        <v>1293</v>
      </c>
      <c r="AS33" s="77">
        <v>103</v>
      </c>
      <c r="AT33" s="77">
        <v>272</v>
      </c>
      <c r="AU33" s="77">
        <v>513</v>
      </c>
      <c r="AV33" s="77">
        <v>1021</v>
      </c>
      <c r="AW33" s="111"/>
      <c r="AX33" s="111"/>
    </row>
    <row r="34" spans="1:50" ht="16.5" customHeight="1" x14ac:dyDescent="0.25">
      <c r="A34" s="283">
        <f t="shared" si="4"/>
        <v>10</v>
      </c>
      <c r="B34" s="47" t="s">
        <v>202</v>
      </c>
      <c r="C34" s="67">
        <v>16963</v>
      </c>
      <c r="D34" s="67">
        <v>18552</v>
      </c>
      <c r="E34" s="111">
        <v>15353</v>
      </c>
      <c r="F34" s="111">
        <v>15131</v>
      </c>
      <c r="G34" s="111">
        <v>4062</v>
      </c>
      <c r="H34" s="111">
        <v>3004</v>
      </c>
      <c r="I34" s="111">
        <v>6803</v>
      </c>
      <c r="J34" s="111">
        <v>7854</v>
      </c>
      <c r="K34" s="111">
        <v>1568</v>
      </c>
      <c r="L34" s="111">
        <v>1218</v>
      </c>
      <c r="M34" s="111">
        <v>2920</v>
      </c>
      <c r="N34" s="111">
        <v>3055</v>
      </c>
      <c r="O34" s="67">
        <v>43</v>
      </c>
      <c r="P34" s="67">
        <v>258</v>
      </c>
      <c r="Q34" s="67"/>
      <c r="R34" s="67">
        <v>13</v>
      </c>
      <c r="S34" s="67">
        <v>43</v>
      </c>
      <c r="T34" s="67">
        <v>190</v>
      </c>
      <c r="U34" s="67"/>
      <c r="V34" s="67">
        <v>4</v>
      </c>
      <c r="W34" s="67"/>
      <c r="X34" s="67">
        <v>51</v>
      </c>
      <c r="Y34" s="67">
        <v>1567</v>
      </c>
      <c r="Z34" s="67">
        <v>3163</v>
      </c>
      <c r="AA34" s="67"/>
      <c r="AB34" s="67"/>
      <c r="AC34" s="67">
        <v>1399</v>
      </c>
      <c r="AD34" s="67">
        <v>2932</v>
      </c>
      <c r="AE34" s="67"/>
      <c r="AF34" s="67"/>
      <c r="AG34" s="67">
        <v>168</v>
      </c>
      <c r="AH34" s="67">
        <v>231</v>
      </c>
      <c r="AI34" s="111">
        <v>984</v>
      </c>
      <c r="AJ34" s="111">
        <v>1577</v>
      </c>
      <c r="AK34" s="111">
        <v>328</v>
      </c>
      <c r="AL34" s="111">
        <v>525</v>
      </c>
      <c r="AM34" s="111">
        <v>656</v>
      </c>
      <c r="AN34" s="111">
        <v>1052</v>
      </c>
      <c r="AO34" s="111"/>
      <c r="AP34" s="111"/>
      <c r="AQ34" s="111">
        <v>583</v>
      </c>
      <c r="AR34" s="111">
        <v>1568</v>
      </c>
      <c r="AS34" s="111"/>
      <c r="AT34" s="111">
        <v>12</v>
      </c>
      <c r="AU34" s="111">
        <v>583</v>
      </c>
      <c r="AV34" s="111">
        <v>1556</v>
      </c>
      <c r="AW34" s="111"/>
      <c r="AX34" s="110"/>
    </row>
    <row r="35" spans="1:50" ht="16.5" customHeight="1" x14ac:dyDescent="0.25">
      <c r="A35" s="283">
        <f t="shared" si="4"/>
        <v>11</v>
      </c>
      <c r="B35" s="25" t="s">
        <v>245</v>
      </c>
      <c r="C35" s="67">
        <v>8023</v>
      </c>
      <c r="D35" s="67">
        <v>10036</v>
      </c>
      <c r="E35" s="111">
        <v>8023</v>
      </c>
      <c r="F35" s="111">
        <v>10036</v>
      </c>
      <c r="G35" s="111">
        <v>3358</v>
      </c>
      <c r="H35" s="111">
        <v>4112</v>
      </c>
      <c r="I35" s="111">
        <v>3296</v>
      </c>
      <c r="J35" s="111">
        <v>4681</v>
      </c>
      <c r="K35" s="111">
        <v>230</v>
      </c>
      <c r="L35" s="111">
        <v>216</v>
      </c>
      <c r="M35" s="111">
        <v>1139</v>
      </c>
      <c r="N35" s="111">
        <v>1027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111"/>
      <c r="AJ35" s="111"/>
      <c r="AK35" s="111"/>
      <c r="AL35" s="111"/>
      <c r="AM35" s="111"/>
      <c r="AN35" s="111"/>
      <c r="AO35" s="111"/>
      <c r="AP35" s="111"/>
      <c r="AQ35" s="111">
        <v>418</v>
      </c>
      <c r="AR35" s="111">
        <v>310</v>
      </c>
      <c r="AS35" s="111">
        <v>38</v>
      </c>
      <c r="AT35" s="111">
        <v>11</v>
      </c>
      <c r="AU35" s="111">
        <v>156</v>
      </c>
      <c r="AV35" s="111">
        <v>213</v>
      </c>
      <c r="AW35" s="111">
        <v>224</v>
      </c>
      <c r="AX35" s="111">
        <v>224</v>
      </c>
    </row>
    <row r="36" spans="1:50" ht="16.5" customHeight="1" x14ac:dyDescent="0.25">
      <c r="A36" s="283">
        <f t="shared" si="4"/>
        <v>12</v>
      </c>
      <c r="B36" s="47" t="s">
        <v>203</v>
      </c>
      <c r="C36" s="67">
        <v>5753</v>
      </c>
      <c r="D36" s="67">
        <v>4895</v>
      </c>
      <c r="E36" s="111">
        <f>G36+I36+K36+M36</f>
        <v>5753</v>
      </c>
      <c r="F36" s="111">
        <f>H36+J36+L36+N36</f>
        <v>4895</v>
      </c>
      <c r="G36" s="111">
        <v>1868</v>
      </c>
      <c r="H36" s="111">
        <v>1198</v>
      </c>
      <c r="I36" s="111">
        <v>2418</v>
      </c>
      <c r="J36" s="111">
        <v>2515</v>
      </c>
      <c r="K36" s="111">
        <v>644</v>
      </c>
      <c r="L36" s="111">
        <v>402</v>
      </c>
      <c r="M36" s="111">
        <v>823</v>
      </c>
      <c r="N36" s="111">
        <v>780</v>
      </c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</row>
    <row r="37" spans="1:50" ht="16.5" customHeight="1" x14ac:dyDescent="0.25">
      <c r="A37" s="283">
        <f t="shared" si="4"/>
        <v>13</v>
      </c>
      <c r="B37" s="47" t="s">
        <v>204</v>
      </c>
      <c r="C37" s="67">
        <v>5685</v>
      </c>
      <c r="D37" s="67">
        <v>5458</v>
      </c>
      <c r="E37" s="111">
        <v>5240</v>
      </c>
      <c r="F37" s="111">
        <v>5397</v>
      </c>
      <c r="G37" s="111">
        <v>992</v>
      </c>
      <c r="H37" s="111">
        <v>859</v>
      </c>
      <c r="I37" s="111">
        <v>3243</v>
      </c>
      <c r="J37" s="111">
        <v>3580</v>
      </c>
      <c r="K37" s="111">
        <v>272</v>
      </c>
      <c r="L37" s="111">
        <v>282</v>
      </c>
      <c r="M37" s="111">
        <v>733</v>
      </c>
      <c r="N37" s="111">
        <v>676</v>
      </c>
      <c r="O37" s="67">
        <v>65</v>
      </c>
      <c r="P37" s="67">
        <v>61</v>
      </c>
      <c r="Q37" s="67"/>
      <c r="R37" s="67"/>
      <c r="S37" s="67">
        <v>46</v>
      </c>
      <c r="T37" s="67">
        <v>52</v>
      </c>
      <c r="U37" s="67"/>
      <c r="V37" s="67"/>
      <c r="W37" s="67">
        <v>19</v>
      </c>
      <c r="X37" s="67">
        <v>9</v>
      </c>
      <c r="Y37" s="67">
        <v>380</v>
      </c>
      <c r="Z37" s="67"/>
      <c r="AA37" s="67"/>
      <c r="AB37" s="67"/>
      <c r="AC37" s="67">
        <v>350</v>
      </c>
      <c r="AD37" s="67"/>
      <c r="AE37" s="67"/>
      <c r="AF37" s="67"/>
      <c r="AG37" s="67">
        <v>30</v>
      </c>
      <c r="AH37" s="67"/>
      <c r="AI37" s="111"/>
      <c r="AJ37" s="111"/>
      <c r="AK37" s="111"/>
      <c r="AL37" s="111"/>
      <c r="AM37" s="111"/>
      <c r="AN37" s="111"/>
      <c r="AO37" s="111"/>
      <c r="AP37" s="110"/>
      <c r="AQ37" s="110"/>
      <c r="AR37" s="110"/>
      <c r="AS37" s="110"/>
      <c r="AT37" s="110"/>
      <c r="AU37" s="110"/>
      <c r="AV37" s="110"/>
      <c r="AW37" s="110"/>
      <c r="AX37" s="110"/>
    </row>
    <row r="38" spans="1:50" ht="28.5" customHeight="1" x14ac:dyDescent="0.25">
      <c r="A38" s="283">
        <f t="shared" si="4"/>
        <v>14</v>
      </c>
      <c r="B38" s="25" t="s">
        <v>205</v>
      </c>
      <c r="C38" s="111">
        <v>10329</v>
      </c>
      <c r="D38" s="111">
        <v>9591</v>
      </c>
      <c r="E38" s="111">
        <v>10329</v>
      </c>
      <c r="F38" s="111">
        <v>9591</v>
      </c>
      <c r="G38" s="111">
        <v>2126</v>
      </c>
      <c r="H38" s="111">
        <v>3273</v>
      </c>
      <c r="I38" s="111">
        <v>7061</v>
      </c>
      <c r="J38" s="111">
        <v>5460</v>
      </c>
      <c r="K38" s="111">
        <v>109</v>
      </c>
      <c r="L38" s="111">
        <v>169</v>
      </c>
      <c r="M38" s="111">
        <v>632</v>
      </c>
      <c r="N38" s="111">
        <v>689</v>
      </c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</row>
    <row r="39" spans="1:50" ht="16.5" customHeight="1" x14ac:dyDescent="0.25">
      <c r="A39" s="283">
        <f t="shared" si="4"/>
        <v>15</v>
      </c>
      <c r="B39" s="47" t="s">
        <v>206</v>
      </c>
      <c r="C39" s="67">
        <v>1732</v>
      </c>
      <c r="D39" s="67">
        <v>1477</v>
      </c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67">
        <v>1621</v>
      </c>
      <c r="P39" s="67">
        <v>1357</v>
      </c>
      <c r="Q39" s="67">
        <v>116</v>
      </c>
      <c r="R39" s="67">
        <v>0</v>
      </c>
      <c r="S39" s="67">
        <v>1163</v>
      </c>
      <c r="T39" s="67">
        <v>1065</v>
      </c>
      <c r="U39" s="67">
        <v>5</v>
      </c>
      <c r="V39" s="67">
        <v>0</v>
      </c>
      <c r="W39" s="67">
        <v>337</v>
      </c>
      <c r="X39" s="67">
        <v>292</v>
      </c>
      <c r="Y39" s="67">
        <v>111</v>
      </c>
      <c r="Z39" s="67">
        <v>120</v>
      </c>
      <c r="AA39" s="67">
        <v>0</v>
      </c>
      <c r="AB39" s="67">
        <v>0</v>
      </c>
      <c r="AC39" s="67">
        <v>111</v>
      </c>
      <c r="AD39" s="67">
        <v>107</v>
      </c>
      <c r="AE39" s="67">
        <v>0</v>
      </c>
      <c r="AF39" s="67">
        <v>0</v>
      </c>
      <c r="AG39" s="67">
        <v>0</v>
      </c>
      <c r="AH39" s="67">
        <v>13</v>
      </c>
      <c r="AI39" s="111"/>
      <c r="AJ39" s="111"/>
      <c r="AK39" s="111"/>
      <c r="AL39" s="111"/>
      <c r="AM39" s="111"/>
      <c r="AN39" s="111"/>
      <c r="AO39" s="111"/>
      <c r="AP39" s="111"/>
      <c r="AQ39" s="111">
        <v>111</v>
      </c>
      <c r="AR39" s="111">
        <v>120</v>
      </c>
      <c r="AS39" s="111">
        <v>0</v>
      </c>
      <c r="AT39" s="111">
        <v>0</v>
      </c>
      <c r="AU39" s="111">
        <v>111</v>
      </c>
      <c r="AV39" s="111">
        <v>120</v>
      </c>
      <c r="AW39" s="111">
        <v>0</v>
      </c>
      <c r="AX39" s="111">
        <v>0</v>
      </c>
    </row>
    <row r="40" spans="1:50" ht="28.5" customHeight="1" x14ac:dyDescent="0.25">
      <c r="A40" s="283">
        <f t="shared" si="4"/>
        <v>16</v>
      </c>
      <c r="B40" s="25" t="s">
        <v>207</v>
      </c>
      <c r="C40" s="67">
        <v>678</v>
      </c>
      <c r="D40" s="67">
        <v>609</v>
      </c>
      <c r="E40" s="111">
        <v>678</v>
      </c>
      <c r="F40" s="111">
        <v>609</v>
      </c>
      <c r="G40" s="111"/>
      <c r="H40" s="111"/>
      <c r="I40" s="111">
        <v>651</v>
      </c>
      <c r="J40" s="111">
        <v>576</v>
      </c>
      <c r="K40" s="111"/>
      <c r="L40" s="111"/>
      <c r="M40" s="111">
        <v>27</v>
      </c>
      <c r="N40" s="111">
        <v>33</v>
      </c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111">
        <f>AM40+AO40</f>
        <v>196</v>
      </c>
      <c r="AJ40" s="111">
        <f>AN40+AP40</f>
        <v>239</v>
      </c>
      <c r="AK40" s="111"/>
      <c r="AL40" s="111"/>
      <c r="AM40" s="111">
        <v>62</v>
      </c>
      <c r="AN40" s="111">
        <v>81</v>
      </c>
      <c r="AO40" s="111">
        <v>134</v>
      </c>
      <c r="AP40" s="111">
        <v>158</v>
      </c>
      <c r="AQ40" s="111"/>
      <c r="AR40" s="111"/>
      <c r="AS40" s="111"/>
      <c r="AT40" s="111"/>
      <c r="AU40" s="111"/>
      <c r="AV40" s="111"/>
      <c r="AW40" s="111"/>
      <c r="AX40" s="110"/>
    </row>
    <row r="41" spans="1:50" ht="17.25" customHeight="1" x14ac:dyDescent="0.25">
      <c r="A41" s="283">
        <f t="shared" si="4"/>
        <v>17</v>
      </c>
      <c r="B41" s="47" t="s">
        <v>208</v>
      </c>
      <c r="C41" s="67">
        <v>1509</v>
      </c>
      <c r="D41" s="67">
        <v>1735</v>
      </c>
      <c r="E41" s="111">
        <v>1509</v>
      </c>
      <c r="F41" s="111">
        <v>1735</v>
      </c>
      <c r="G41" s="111">
        <v>134</v>
      </c>
      <c r="H41" s="111">
        <v>157</v>
      </c>
      <c r="I41" s="111">
        <v>1201</v>
      </c>
      <c r="J41" s="111">
        <v>1502</v>
      </c>
      <c r="K41" s="111">
        <v>15</v>
      </c>
      <c r="L41" s="111">
        <v>10</v>
      </c>
      <c r="M41" s="111">
        <v>159</v>
      </c>
      <c r="N41" s="111">
        <v>66</v>
      </c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</row>
    <row r="42" spans="1:50" ht="17.25" customHeight="1" x14ac:dyDescent="0.25">
      <c r="A42" s="283">
        <f t="shared" si="4"/>
        <v>18</v>
      </c>
      <c r="B42" s="47" t="s">
        <v>209</v>
      </c>
      <c r="C42" s="111">
        <v>1</v>
      </c>
      <c r="D42" s="111">
        <v>0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111">
        <v>1</v>
      </c>
      <c r="Z42" s="111">
        <v>0</v>
      </c>
      <c r="AA42" s="111"/>
      <c r="AB42" s="111"/>
      <c r="AC42" s="111">
        <v>1</v>
      </c>
      <c r="AD42" s="111">
        <v>0</v>
      </c>
      <c r="AE42" s="67"/>
      <c r="AF42" s="67"/>
      <c r="AG42" s="67"/>
      <c r="AH42" s="67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</row>
    <row r="43" spans="1:50" ht="17.25" customHeight="1" x14ac:dyDescent="0.25">
      <c r="A43" s="283">
        <f t="shared" si="4"/>
        <v>19</v>
      </c>
      <c r="B43" s="47" t="s">
        <v>211</v>
      </c>
      <c r="C43" s="67">
        <v>1162</v>
      </c>
      <c r="D43" s="67">
        <v>1407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67">
        <v>1162</v>
      </c>
      <c r="P43" s="67">
        <v>1407</v>
      </c>
      <c r="Q43" s="67"/>
      <c r="R43" s="67"/>
      <c r="S43" s="67">
        <v>1162</v>
      </c>
      <c r="T43" s="67">
        <v>1407</v>
      </c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111"/>
      <c r="AJ43" s="111"/>
      <c r="AK43" s="111"/>
      <c r="AL43" s="111"/>
      <c r="AM43" s="111"/>
      <c r="AN43" s="111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</row>
    <row r="44" spans="1:50" ht="28.5" customHeight="1" x14ac:dyDescent="0.25">
      <c r="A44" s="283">
        <f t="shared" si="4"/>
        <v>20</v>
      </c>
      <c r="B44" s="25" t="s">
        <v>212</v>
      </c>
      <c r="C44" s="67">
        <v>262</v>
      </c>
      <c r="D44" s="67">
        <v>304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67">
        <v>262</v>
      </c>
      <c r="P44" s="67">
        <v>304</v>
      </c>
      <c r="Q44" s="67">
        <v>22</v>
      </c>
      <c r="R44" s="67">
        <v>25</v>
      </c>
      <c r="S44" s="67">
        <v>206</v>
      </c>
      <c r="T44" s="67">
        <v>254</v>
      </c>
      <c r="U44" s="67">
        <v>3</v>
      </c>
      <c r="V44" s="67">
        <v>2</v>
      </c>
      <c r="W44" s="67">
        <v>34</v>
      </c>
      <c r="X44" s="67">
        <v>25</v>
      </c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111">
        <v>262</v>
      </c>
      <c r="AJ44" s="111">
        <v>304</v>
      </c>
      <c r="AK44" s="111">
        <v>20</v>
      </c>
      <c r="AL44" s="111">
        <v>22</v>
      </c>
      <c r="AM44" s="111">
        <v>225</v>
      </c>
      <c r="AN44" s="111">
        <v>269</v>
      </c>
      <c r="AO44" s="111">
        <v>17</v>
      </c>
      <c r="AP44" s="111">
        <v>13</v>
      </c>
      <c r="AQ44" s="111"/>
      <c r="AR44" s="111"/>
      <c r="AS44" s="111"/>
      <c r="AT44" s="110"/>
      <c r="AU44" s="110"/>
      <c r="AV44" s="110"/>
      <c r="AW44" s="110"/>
      <c r="AX44" s="110"/>
    </row>
    <row r="45" spans="1:50" ht="28.5" customHeight="1" x14ac:dyDescent="0.25">
      <c r="A45" s="283">
        <f t="shared" si="4"/>
        <v>21</v>
      </c>
      <c r="B45" s="25" t="s">
        <v>213</v>
      </c>
      <c r="C45" s="67"/>
      <c r="D45" s="67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67">
        <v>73</v>
      </c>
      <c r="P45" s="67">
        <v>107</v>
      </c>
      <c r="Q45" s="67"/>
      <c r="R45" s="67"/>
      <c r="S45" s="67">
        <v>45</v>
      </c>
      <c r="T45" s="67">
        <v>64</v>
      </c>
      <c r="U45" s="67"/>
      <c r="V45" s="67"/>
      <c r="W45" s="67">
        <v>28</v>
      </c>
      <c r="X45" s="67">
        <v>43</v>
      </c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111"/>
      <c r="AJ45" s="111"/>
      <c r="AK45" s="111"/>
      <c r="AL45" s="111"/>
      <c r="AM45" s="111"/>
      <c r="AN45" s="111"/>
      <c r="AO45" s="111">
        <v>73</v>
      </c>
      <c r="AP45" s="111">
        <v>107</v>
      </c>
      <c r="AQ45" s="111"/>
      <c r="AR45" s="111"/>
      <c r="AS45" s="111"/>
      <c r="AT45" s="111"/>
      <c r="AU45" s="111"/>
      <c r="AV45" s="111"/>
      <c r="AW45" s="111"/>
      <c r="AX45" s="111"/>
    </row>
    <row r="46" spans="1:50" ht="28.5" customHeight="1" x14ac:dyDescent="0.25">
      <c r="A46" s="283">
        <f t="shared" si="4"/>
        <v>22</v>
      </c>
      <c r="B46" s="25" t="s">
        <v>214</v>
      </c>
      <c r="C46" s="69"/>
      <c r="D46" s="67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</row>
    <row r="47" spans="1:50" ht="28.5" customHeight="1" x14ac:dyDescent="0.25">
      <c r="A47" s="283">
        <f t="shared" si="4"/>
        <v>23</v>
      </c>
      <c r="B47" s="25" t="s">
        <v>215</v>
      </c>
      <c r="C47" s="69"/>
      <c r="D47" s="67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</row>
    <row r="48" spans="1:50" ht="18.75" customHeight="1" x14ac:dyDescent="0.25">
      <c r="A48" s="283">
        <f t="shared" si="4"/>
        <v>24</v>
      </c>
      <c r="B48" s="47" t="s">
        <v>216</v>
      </c>
      <c r="C48" s="67">
        <v>10175</v>
      </c>
      <c r="D48" s="67">
        <v>7592</v>
      </c>
      <c r="E48" s="111">
        <v>10165</v>
      </c>
      <c r="F48" s="111">
        <v>7544</v>
      </c>
      <c r="G48" s="111">
        <v>3516</v>
      </c>
      <c r="H48" s="111">
        <v>1999</v>
      </c>
      <c r="I48" s="111">
        <v>3906</v>
      </c>
      <c r="J48" s="111">
        <v>3404</v>
      </c>
      <c r="K48" s="111">
        <v>1058</v>
      </c>
      <c r="L48" s="111">
        <v>802</v>
      </c>
      <c r="M48" s="111">
        <v>1685</v>
      </c>
      <c r="N48" s="111">
        <v>1339</v>
      </c>
      <c r="O48" s="67">
        <v>10</v>
      </c>
      <c r="P48" s="67">
        <v>23</v>
      </c>
      <c r="Q48" s="67">
        <v>1</v>
      </c>
      <c r="R48" s="67">
        <v>1</v>
      </c>
      <c r="S48" s="67">
        <v>9</v>
      </c>
      <c r="T48" s="67">
        <v>22</v>
      </c>
      <c r="U48" s="67"/>
      <c r="V48" s="67"/>
      <c r="W48" s="67"/>
      <c r="X48" s="67"/>
      <c r="Y48" s="67"/>
      <c r="Z48" s="67">
        <v>25</v>
      </c>
      <c r="AA48" s="67"/>
      <c r="AB48" s="67"/>
      <c r="AC48" s="67"/>
      <c r="AD48" s="67">
        <v>25</v>
      </c>
      <c r="AE48" s="67"/>
      <c r="AF48" s="67"/>
      <c r="AG48" s="67"/>
      <c r="AH48" s="67"/>
      <c r="AI48" s="111">
        <v>2477</v>
      </c>
      <c r="AJ48" s="111">
        <v>2527</v>
      </c>
      <c r="AK48" s="111">
        <v>267</v>
      </c>
      <c r="AL48" s="111">
        <v>195</v>
      </c>
      <c r="AM48" s="111">
        <v>1273</v>
      </c>
      <c r="AN48" s="111">
        <v>1278</v>
      </c>
      <c r="AO48" s="111">
        <v>937</v>
      </c>
      <c r="AP48" s="111">
        <v>1054</v>
      </c>
      <c r="AQ48" s="111">
        <v>10</v>
      </c>
      <c r="AR48" s="111">
        <v>25</v>
      </c>
      <c r="AS48" s="111">
        <v>1</v>
      </c>
      <c r="AT48" s="111">
        <v>1</v>
      </c>
      <c r="AU48" s="111">
        <v>5</v>
      </c>
      <c r="AV48" s="111">
        <v>6</v>
      </c>
      <c r="AW48" s="111">
        <v>4</v>
      </c>
      <c r="AX48" s="111">
        <v>18</v>
      </c>
    </row>
    <row r="49" spans="1:50" ht="18.75" customHeight="1" x14ac:dyDescent="0.25">
      <c r="A49" s="283">
        <f t="shared" si="4"/>
        <v>25</v>
      </c>
      <c r="B49" s="47" t="s">
        <v>217</v>
      </c>
      <c r="C49" s="105">
        <v>9066</v>
      </c>
      <c r="D49" s="105">
        <v>9702</v>
      </c>
      <c r="E49" s="80">
        <v>9066</v>
      </c>
      <c r="F49" s="80">
        <v>9702</v>
      </c>
      <c r="G49" s="111">
        <v>592</v>
      </c>
      <c r="H49" s="80">
        <v>2932</v>
      </c>
      <c r="I49" s="80">
        <v>4393</v>
      </c>
      <c r="J49" s="80">
        <v>4583</v>
      </c>
      <c r="K49" s="80">
        <v>2753</v>
      </c>
      <c r="L49" s="80">
        <v>658</v>
      </c>
      <c r="M49" s="80">
        <v>1328</v>
      </c>
      <c r="N49" s="80">
        <v>1529</v>
      </c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</row>
    <row r="50" spans="1:50" ht="18.75" customHeight="1" x14ac:dyDescent="0.25">
      <c r="A50" s="283">
        <f t="shared" si="4"/>
        <v>26</v>
      </c>
      <c r="B50" s="47" t="s">
        <v>218</v>
      </c>
      <c r="C50" s="67">
        <v>3151</v>
      </c>
      <c r="D50" s="67">
        <v>4935</v>
      </c>
      <c r="E50" s="111">
        <v>3151</v>
      </c>
      <c r="F50" s="111">
        <v>4935</v>
      </c>
      <c r="G50" s="111">
        <v>381</v>
      </c>
      <c r="H50" s="111">
        <v>564</v>
      </c>
      <c r="I50" s="111">
        <v>1987</v>
      </c>
      <c r="J50" s="111">
        <v>3146</v>
      </c>
      <c r="K50" s="111">
        <v>276</v>
      </c>
      <c r="L50" s="111">
        <v>708</v>
      </c>
      <c r="M50" s="111">
        <v>507</v>
      </c>
      <c r="N50" s="111">
        <v>517</v>
      </c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111">
        <v>526</v>
      </c>
      <c r="AJ50" s="111">
        <v>354</v>
      </c>
      <c r="AK50" s="111">
        <v>59</v>
      </c>
      <c r="AL50" s="111">
        <v>90</v>
      </c>
      <c r="AM50" s="111">
        <v>467</v>
      </c>
      <c r="AN50" s="111">
        <v>264</v>
      </c>
      <c r="AO50" s="111">
        <v>76</v>
      </c>
      <c r="AP50" s="111">
        <v>0</v>
      </c>
      <c r="AQ50" s="111"/>
      <c r="AR50" s="111"/>
      <c r="AS50" s="111"/>
      <c r="AT50" s="111"/>
      <c r="AU50" s="111"/>
      <c r="AV50" s="111"/>
      <c r="AW50" s="111"/>
      <c r="AX50" s="111"/>
    </row>
    <row r="51" spans="1:50" ht="18.75" customHeight="1" x14ac:dyDescent="0.25">
      <c r="A51" s="283">
        <f t="shared" si="4"/>
        <v>27</v>
      </c>
      <c r="B51" s="47" t="s">
        <v>219</v>
      </c>
      <c r="C51" s="67">
        <v>4416</v>
      </c>
      <c r="D51" s="67">
        <v>3985</v>
      </c>
      <c r="E51" s="111">
        <v>4141</v>
      </c>
      <c r="F51" s="111">
        <v>3710</v>
      </c>
      <c r="G51" s="111">
        <v>1871</v>
      </c>
      <c r="H51" s="111">
        <v>1464</v>
      </c>
      <c r="I51" s="111">
        <v>1777</v>
      </c>
      <c r="J51" s="111">
        <v>1793</v>
      </c>
      <c r="K51" s="111">
        <v>50</v>
      </c>
      <c r="L51" s="111">
        <v>91</v>
      </c>
      <c r="M51" s="111">
        <v>443</v>
      </c>
      <c r="N51" s="111">
        <v>362</v>
      </c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>
        <v>275</v>
      </c>
      <c r="Z51" s="67">
        <v>275</v>
      </c>
      <c r="AA51" s="67"/>
      <c r="AB51" s="67"/>
      <c r="AC51" s="67">
        <v>272</v>
      </c>
      <c r="AD51" s="67">
        <v>274</v>
      </c>
      <c r="AE51" s="67"/>
      <c r="AF51" s="67"/>
      <c r="AG51" s="67">
        <v>3</v>
      </c>
      <c r="AH51" s="67">
        <v>1</v>
      </c>
      <c r="AI51" s="111"/>
      <c r="AJ51" s="111">
        <v>271</v>
      </c>
      <c r="AK51" s="111"/>
      <c r="AL51" s="111"/>
      <c r="AM51" s="111"/>
      <c r="AN51" s="111">
        <v>271</v>
      </c>
      <c r="AO51" s="111"/>
      <c r="AP51" s="111"/>
      <c r="AQ51" s="111"/>
      <c r="AR51" s="111">
        <v>4</v>
      </c>
      <c r="AS51" s="111"/>
      <c r="AT51" s="111"/>
      <c r="AU51" s="111"/>
      <c r="AV51" s="111">
        <v>4</v>
      </c>
      <c r="AW51" s="111"/>
      <c r="AX51" s="111"/>
    </row>
    <row r="52" spans="1:50" ht="18.75" customHeight="1" x14ac:dyDescent="0.25">
      <c r="A52" s="283">
        <f t="shared" si="4"/>
        <v>28</v>
      </c>
      <c r="B52" s="47" t="s">
        <v>220</v>
      </c>
      <c r="C52" s="67"/>
      <c r="D52" s="67">
        <v>1466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67"/>
      <c r="P52" s="67">
        <v>1466</v>
      </c>
      <c r="Q52" s="67"/>
      <c r="R52" s="67">
        <v>621</v>
      </c>
      <c r="S52" s="67"/>
      <c r="T52" s="67">
        <v>608</v>
      </c>
      <c r="U52" s="67"/>
      <c r="V52" s="67">
        <v>98</v>
      </c>
      <c r="W52" s="67"/>
      <c r="X52" s="67">
        <v>139</v>
      </c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111"/>
      <c r="AJ52" s="111"/>
      <c r="AK52" s="111"/>
      <c r="AL52" s="111"/>
      <c r="AM52" s="111"/>
      <c r="AN52" s="111"/>
      <c r="AO52" s="111"/>
      <c r="AP52" s="111">
        <v>507</v>
      </c>
      <c r="AQ52" s="111"/>
      <c r="AR52" s="111"/>
      <c r="AS52" s="111"/>
      <c r="AT52" s="111"/>
      <c r="AU52" s="111"/>
      <c r="AV52" s="111"/>
      <c r="AW52" s="111"/>
      <c r="AX52" s="111"/>
    </row>
    <row r="53" spans="1:50" ht="28.5" customHeight="1" x14ac:dyDescent="0.25">
      <c r="A53" s="283">
        <f t="shared" si="4"/>
        <v>29</v>
      </c>
      <c r="B53" s="25" t="s">
        <v>221</v>
      </c>
      <c r="C53" s="67">
        <v>3795</v>
      </c>
      <c r="D53" s="67">
        <v>2996</v>
      </c>
      <c r="E53" s="111">
        <v>3795</v>
      </c>
      <c r="F53" s="111">
        <v>2996</v>
      </c>
      <c r="G53" s="111">
        <v>412</v>
      </c>
      <c r="H53" s="111">
        <v>415</v>
      </c>
      <c r="I53" s="111">
        <v>2695</v>
      </c>
      <c r="J53" s="111">
        <v>1992</v>
      </c>
      <c r="K53" s="111">
        <v>125</v>
      </c>
      <c r="L53" s="111">
        <v>38</v>
      </c>
      <c r="M53" s="111">
        <v>563</v>
      </c>
      <c r="N53" s="111">
        <v>551</v>
      </c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>
        <v>37</v>
      </c>
      <c r="AS53" s="111"/>
      <c r="AT53" s="111">
        <v>9</v>
      </c>
      <c r="AU53" s="111"/>
      <c r="AV53" s="111">
        <v>28</v>
      </c>
      <c r="AW53" s="111"/>
      <c r="AX53" s="111"/>
    </row>
    <row r="54" spans="1:50" ht="18.75" customHeight="1" x14ac:dyDescent="0.25">
      <c r="A54" s="283">
        <f t="shared" si="4"/>
        <v>30</v>
      </c>
      <c r="B54" s="47" t="s">
        <v>222</v>
      </c>
      <c r="C54" s="67">
        <v>4578</v>
      </c>
      <c r="D54" s="67">
        <v>3652</v>
      </c>
      <c r="E54" s="111">
        <v>4578</v>
      </c>
      <c r="F54" s="111">
        <v>3116</v>
      </c>
      <c r="G54" s="111">
        <v>1224</v>
      </c>
      <c r="H54" s="111">
        <v>1331</v>
      </c>
      <c r="I54" s="111">
        <v>2895</v>
      </c>
      <c r="J54" s="111">
        <v>1968</v>
      </c>
      <c r="K54" s="111">
        <v>125</v>
      </c>
      <c r="L54" s="111">
        <v>66</v>
      </c>
      <c r="M54" s="111">
        <v>334</v>
      </c>
      <c r="N54" s="111">
        <v>287</v>
      </c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111"/>
      <c r="AJ54" s="111">
        <v>223</v>
      </c>
      <c r="AK54" s="111"/>
      <c r="AL54" s="111">
        <v>28</v>
      </c>
      <c r="AM54" s="111"/>
      <c r="AN54" s="111">
        <v>157</v>
      </c>
      <c r="AO54" s="111"/>
      <c r="AP54" s="111">
        <v>38</v>
      </c>
      <c r="AQ54" s="111"/>
      <c r="AR54" s="111"/>
      <c r="AS54" s="111"/>
      <c r="AT54" s="111"/>
      <c r="AU54" s="111"/>
      <c r="AV54" s="111"/>
      <c r="AW54" s="111"/>
      <c r="AX54" s="111"/>
    </row>
    <row r="55" spans="1:50" ht="28.5" customHeight="1" x14ac:dyDescent="0.25">
      <c r="A55" s="283">
        <f t="shared" si="4"/>
        <v>31</v>
      </c>
      <c r="B55" s="25" t="s">
        <v>223</v>
      </c>
      <c r="C55" s="67">
        <v>100</v>
      </c>
      <c r="D55" s="67">
        <v>56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67"/>
      <c r="P55" s="67">
        <v>56</v>
      </c>
      <c r="Q55" s="67">
        <v>6</v>
      </c>
      <c r="R55" s="67">
        <v>6</v>
      </c>
      <c r="S55" s="67">
        <v>94</v>
      </c>
      <c r="T55" s="67">
        <v>43</v>
      </c>
      <c r="U55" s="67"/>
      <c r="V55" s="67"/>
      <c r="W55" s="67"/>
      <c r="X55" s="67">
        <v>7</v>
      </c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111"/>
      <c r="AJ55" s="67"/>
      <c r="AK55" s="111"/>
      <c r="AL55" s="111"/>
      <c r="AM55" s="111"/>
      <c r="AN55" s="111"/>
      <c r="AO55" s="111"/>
      <c r="AP55" s="67"/>
      <c r="AQ55" s="111"/>
      <c r="AR55" s="111"/>
      <c r="AS55" s="111"/>
      <c r="AT55" s="111"/>
      <c r="AU55" s="111"/>
      <c r="AV55" s="111"/>
      <c r="AW55" s="111"/>
      <c r="AX55" s="111"/>
    </row>
    <row r="56" spans="1:50" ht="28.5" customHeight="1" x14ac:dyDescent="0.25">
      <c r="A56" s="283">
        <f t="shared" si="4"/>
        <v>32</v>
      </c>
      <c r="B56" s="25" t="s">
        <v>224</v>
      </c>
      <c r="C56" s="67">
        <v>901</v>
      </c>
      <c r="D56" s="67">
        <v>339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67">
        <v>901</v>
      </c>
      <c r="P56" s="67">
        <v>339</v>
      </c>
      <c r="Q56" s="67">
        <v>29</v>
      </c>
      <c r="R56" s="67">
        <v>24</v>
      </c>
      <c r="S56" s="67">
        <f>O56-Q56-W56</f>
        <v>792</v>
      </c>
      <c r="T56" s="67">
        <v>284</v>
      </c>
      <c r="U56" s="67"/>
      <c r="V56" s="67"/>
      <c r="W56" s="67">
        <v>80</v>
      </c>
      <c r="X56" s="67">
        <v>31</v>
      </c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>
        <v>901</v>
      </c>
      <c r="AJ56" s="67">
        <v>339</v>
      </c>
      <c r="AK56" s="111"/>
      <c r="AL56" s="111"/>
      <c r="AM56" s="111"/>
      <c r="AN56" s="111"/>
      <c r="AO56" s="67">
        <v>901</v>
      </c>
      <c r="AP56" s="67">
        <v>339</v>
      </c>
      <c r="AQ56" s="111"/>
      <c r="AR56" s="111"/>
      <c r="AS56" s="111"/>
      <c r="AT56" s="111"/>
      <c r="AU56" s="111"/>
      <c r="AV56" s="111"/>
      <c r="AW56" s="111"/>
      <c r="AX56" s="111"/>
    </row>
    <row r="57" spans="1:50" ht="28.5" customHeight="1" x14ac:dyDescent="0.25">
      <c r="A57" s="283">
        <f t="shared" si="4"/>
        <v>33</v>
      </c>
      <c r="B57" s="25" t="s">
        <v>225</v>
      </c>
      <c r="C57" s="67">
        <v>149</v>
      </c>
      <c r="D57" s="67">
        <v>125</v>
      </c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67">
        <v>149</v>
      </c>
      <c r="P57" s="67">
        <v>125</v>
      </c>
      <c r="Q57" s="67"/>
      <c r="R57" s="67"/>
      <c r="S57" s="67">
        <v>105</v>
      </c>
      <c r="T57" s="67">
        <v>89</v>
      </c>
      <c r="U57" s="67"/>
      <c r="V57" s="67"/>
      <c r="W57" s="67">
        <v>44</v>
      </c>
      <c r="X57" s="67">
        <v>36</v>
      </c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</row>
    <row r="58" spans="1:50" ht="45" customHeight="1" x14ac:dyDescent="0.25">
      <c r="A58" s="283">
        <f t="shared" si="4"/>
        <v>34</v>
      </c>
      <c r="B58" s="25" t="s">
        <v>226</v>
      </c>
      <c r="C58" s="67"/>
      <c r="D58" s="67">
        <v>467</v>
      </c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67">
        <v>329</v>
      </c>
      <c r="P58" s="67">
        <v>467</v>
      </c>
      <c r="Q58" s="67">
        <v>322</v>
      </c>
      <c r="R58" s="67">
        <v>458</v>
      </c>
      <c r="S58" s="67"/>
      <c r="T58" s="67"/>
      <c r="U58" s="67">
        <v>7</v>
      </c>
      <c r="V58" s="67">
        <v>9</v>
      </c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</row>
    <row r="59" spans="1:50" ht="17.25" customHeight="1" x14ac:dyDescent="0.25">
      <c r="A59" s="284"/>
      <c r="B59" s="55" t="s">
        <v>255</v>
      </c>
      <c r="C59" s="82">
        <f t="shared" ref="C59:AX59" si="5">SUM(C25:C58)</f>
        <v>249032</v>
      </c>
      <c r="D59" s="82">
        <f t="shared" si="5"/>
        <v>226756</v>
      </c>
      <c r="E59" s="82">
        <f t="shared" si="5"/>
        <v>232340</v>
      </c>
      <c r="F59" s="82">
        <f t="shared" si="5"/>
        <v>208379</v>
      </c>
      <c r="G59" s="82">
        <f t="shared" si="5"/>
        <v>62512</v>
      </c>
      <c r="H59" s="82">
        <f t="shared" si="5"/>
        <v>60670</v>
      </c>
      <c r="I59" s="82">
        <f t="shared" si="5"/>
        <v>118707</v>
      </c>
      <c r="J59" s="82">
        <f t="shared" si="5"/>
        <v>106983</v>
      </c>
      <c r="K59" s="82">
        <f t="shared" si="5"/>
        <v>17231</v>
      </c>
      <c r="L59" s="82">
        <f t="shared" si="5"/>
        <v>13259</v>
      </c>
      <c r="M59" s="82">
        <f t="shared" si="5"/>
        <v>33395</v>
      </c>
      <c r="N59" s="82">
        <f t="shared" si="5"/>
        <v>28003</v>
      </c>
      <c r="O59" s="82">
        <f t="shared" si="5"/>
        <v>8499</v>
      </c>
      <c r="P59" s="82">
        <f t="shared" si="5"/>
        <v>9322</v>
      </c>
      <c r="Q59" s="82">
        <f t="shared" si="5"/>
        <v>496</v>
      </c>
      <c r="R59" s="82">
        <f t="shared" si="5"/>
        <v>1155</v>
      </c>
      <c r="S59" s="82">
        <f t="shared" si="5"/>
        <v>5636</v>
      </c>
      <c r="T59" s="82">
        <f t="shared" si="5"/>
        <v>6164</v>
      </c>
      <c r="U59" s="82">
        <f t="shared" si="5"/>
        <v>15</v>
      </c>
      <c r="V59" s="82">
        <f t="shared" si="5"/>
        <v>115</v>
      </c>
      <c r="W59" s="82">
        <f t="shared" si="5"/>
        <v>1647</v>
      </c>
      <c r="X59" s="82">
        <f t="shared" si="5"/>
        <v>1890</v>
      </c>
      <c r="Y59" s="82">
        <f t="shared" si="5"/>
        <v>8456</v>
      </c>
      <c r="Z59" s="82">
        <f t="shared" si="5"/>
        <v>8626</v>
      </c>
      <c r="AA59" s="82">
        <f t="shared" si="5"/>
        <v>105</v>
      </c>
      <c r="AB59" s="82">
        <f t="shared" si="5"/>
        <v>273</v>
      </c>
      <c r="AC59" s="82">
        <f t="shared" si="5"/>
        <v>5206</v>
      </c>
      <c r="AD59" s="82">
        <f t="shared" si="5"/>
        <v>6789</v>
      </c>
      <c r="AE59" s="82">
        <f t="shared" si="5"/>
        <v>0</v>
      </c>
      <c r="AF59" s="82">
        <f t="shared" si="5"/>
        <v>0</v>
      </c>
      <c r="AG59" s="82">
        <f t="shared" si="5"/>
        <v>1184</v>
      </c>
      <c r="AH59" s="82">
        <f t="shared" si="5"/>
        <v>1564</v>
      </c>
      <c r="AI59" s="82">
        <f t="shared" si="5"/>
        <v>14326</v>
      </c>
      <c r="AJ59" s="82">
        <f t="shared" si="5"/>
        <v>17707</v>
      </c>
      <c r="AK59" s="82">
        <f t="shared" si="5"/>
        <v>2049</v>
      </c>
      <c r="AL59" s="82">
        <f t="shared" si="5"/>
        <v>2996</v>
      </c>
      <c r="AM59" s="82">
        <f t="shared" si="5"/>
        <v>10246</v>
      </c>
      <c r="AN59" s="82">
        <f t="shared" si="5"/>
        <v>12238</v>
      </c>
      <c r="AO59" s="82">
        <f t="shared" si="5"/>
        <v>2751</v>
      </c>
      <c r="AP59" s="82">
        <f t="shared" si="5"/>
        <v>3087</v>
      </c>
      <c r="AQ59" s="82">
        <f t="shared" si="5"/>
        <v>4008</v>
      </c>
      <c r="AR59" s="82">
        <f t="shared" si="5"/>
        <v>6282</v>
      </c>
      <c r="AS59" s="82">
        <f t="shared" si="5"/>
        <v>223</v>
      </c>
      <c r="AT59" s="82">
        <f t="shared" si="5"/>
        <v>482</v>
      </c>
      <c r="AU59" s="82">
        <f t="shared" si="5"/>
        <v>3353</v>
      </c>
      <c r="AV59" s="82">
        <f t="shared" si="5"/>
        <v>5656</v>
      </c>
      <c r="AW59" s="82">
        <f t="shared" si="5"/>
        <v>432</v>
      </c>
      <c r="AX59" s="82">
        <f t="shared" si="5"/>
        <v>282</v>
      </c>
    </row>
    <row r="60" spans="1:50" ht="17.25" customHeight="1" x14ac:dyDescent="0.25">
      <c r="A60" s="285"/>
      <c r="B60" s="93" t="s">
        <v>257</v>
      </c>
      <c r="C60" s="98">
        <f t="shared" ref="C60:AX60" si="6">C59+C24</f>
        <v>1129275</v>
      </c>
      <c r="D60" s="98">
        <f t="shared" si="6"/>
        <v>1072384</v>
      </c>
      <c r="E60" s="98">
        <f t="shared" si="6"/>
        <v>1079635</v>
      </c>
      <c r="F60" s="98">
        <f t="shared" si="6"/>
        <v>1027451</v>
      </c>
      <c r="G60" s="98">
        <f t="shared" si="6"/>
        <v>325391</v>
      </c>
      <c r="H60" s="98">
        <f t="shared" si="6"/>
        <v>331689</v>
      </c>
      <c r="I60" s="98">
        <f t="shared" si="6"/>
        <v>555710</v>
      </c>
      <c r="J60" s="98">
        <f t="shared" si="6"/>
        <v>531367</v>
      </c>
      <c r="K60" s="98">
        <f t="shared" si="6"/>
        <v>57032</v>
      </c>
      <c r="L60" s="98">
        <f t="shared" si="6"/>
        <v>51834</v>
      </c>
      <c r="M60" s="98">
        <f t="shared" si="6"/>
        <v>128710</v>
      </c>
      <c r="N60" s="98">
        <f t="shared" si="6"/>
        <v>113228</v>
      </c>
      <c r="O60" s="98">
        <f t="shared" si="6"/>
        <v>8503</v>
      </c>
      <c r="P60" s="98">
        <f t="shared" si="6"/>
        <v>9322</v>
      </c>
      <c r="Q60" s="98">
        <f t="shared" si="6"/>
        <v>496</v>
      </c>
      <c r="R60" s="98">
        <f t="shared" si="6"/>
        <v>1155</v>
      </c>
      <c r="S60" s="98">
        <f t="shared" si="6"/>
        <v>5640</v>
      </c>
      <c r="T60" s="98">
        <f t="shared" si="6"/>
        <v>6164</v>
      </c>
      <c r="U60" s="98">
        <f t="shared" si="6"/>
        <v>15</v>
      </c>
      <c r="V60" s="98">
        <f t="shared" si="6"/>
        <v>115</v>
      </c>
      <c r="W60" s="98">
        <f t="shared" si="6"/>
        <v>1816</v>
      </c>
      <c r="X60" s="98">
        <f t="shared" si="6"/>
        <v>1890</v>
      </c>
      <c r="Y60" s="98">
        <f t="shared" si="6"/>
        <v>41430</v>
      </c>
      <c r="Z60" s="98">
        <f t="shared" si="6"/>
        <v>35182</v>
      </c>
      <c r="AA60" s="98">
        <f t="shared" si="6"/>
        <v>2853</v>
      </c>
      <c r="AB60" s="98">
        <f t="shared" si="6"/>
        <v>1788</v>
      </c>
      <c r="AC60" s="98">
        <f t="shared" si="6"/>
        <v>31698</v>
      </c>
      <c r="AD60" s="98">
        <f t="shared" si="6"/>
        <v>29635</v>
      </c>
      <c r="AE60" s="98">
        <f t="shared" si="6"/>
        <v>1530</v>
      </c>
      <c r="AF60" s="98">
        <f t="shared" si="6"/>
        <v>126</v>
      </c>
      <c r="AG60" s="98">
        <f t="shared" si="6"/>
        <v>3391</v>
      </c>
      <c r="AH60" s="98">
        <f t="shared" si="6"/>
        <v>3633</v>
      </c>
      <c r="AI60" s="98">
        <f t="shared" si="6"/>
        <v>89131</v>
      </c>
      <c r="AJ60" s="98">
        <f t="shared" si="6"/>
        <v>102940</v>
      </c>
      <c r="AK60" s="98">
        <f t="shared" si="6"/>
        <v>7189</v>
      </c>
      <c r="AL60" s="98">
        <f t="shared" si="6"/>
        <v>10925</v>
      </c>
      <c r="AM60" s="98">
        <f t="shared" si="6"/>
        <v>74625</v>
      </c>
      <c r="AN60" s="98">
        <f t="shared" si="6"/>
        <v>85738</v>
      </c>
      <c r="AO60" s="98">
        <f t="shared" si="6"/>
        <v>8013</v>
      </c>
      <c r="AP60" s="98">
        <f t="shared" si="6"/>
        <v>7022</v>
      </c>
      <c r="AQ60" s="98">
        <f t="shared" si="6"/>
        <v>30036</v>
      </c>
      <c r="AR60" s="98">
        <f t="shared" si="6"/>
        <v>26799</v>
      </c>
      <c r="AS60" s="98">
        <f t="shared" si="6"/>
        <v>572</v>
      </c>
      <c r="AT60" s="98">
        <f t="shared" si="6"/>
        <v>2442</v>
      </c>
      <c r="AU60" s="98">
        <f t="shared" si="6"/>
        <v>28615</v>
      </c>
      <c r="AV60" s="98">
        <f t="shared" si="6"/>
        <v>23989</v>
      </c>
      <c r="AW60" s="98">
        <f t="shared" si="6"/>
        <v>849</v>
      </c>
      <c r="AX60" s="98">
        <f t="shared" si="6"/>
        <v>506</v>
      </c>
    </row>
  </sheetData>
  <mergeCells count="49">
    <mergeCell ref="B3:Y3"/>
    <mergeCell ref="O5:X5"/>
    <mergeCell ref="AB1:AG1"/>
    <mergeCell ref="Y5:AH5"/>
    <mergeCell ref="Y6:Z8"/>
    <mergeCell ref="AA6:AH6"/>
    <mergeCell ref="Q7:T7"/>
    <mergeCell ref="U7:X7"/>
    <mergeCell ref="AA7:AD7"/>
    <mergeCell ref="AE7:AH7"/>
    <mergeCell ref="Q8:R8"/>
    <mergeCell ref="S8:T8"/>
    <mergeCell ref="U8:V8"/>
    <mergeCell ref="W8:X8"/>
    <mergeCell ref="AA8:AB8"/>
    <mergeCell ref="AC8:AD8"/>
    <mergeCell ref="A5:A9"/>
    <mergeCell ref="B5:B9"/>
    <mergeCell ref="G7:J7"/>
    <mergeCell ref="K7:N7"/>
    <mergeCell ref="C5:D8"/>
    <mergeCell ref="E5:N5"/>
    <mergeCell ref="E6:F8"/>
    <mergeCell ref="AK8:AL8"/>
    <mergeCell ref="G8:H8"/>
    <mergeCell ref="I8:J8"/>
    <mergeCell ref="K8:L8"/>
    <mergeCell ref="M8:N8"/>
    <mergeCell ref="O6:P8"/>
    <mergeCell ref="Q6:X6"/>
    <mergeCell ref="G6:N6"/>
    <mergeCell ref="AE8:AF8"/>
    <mergeCell ref="AG8:AH8"/>
    <mergeCell ref="AI1:AL1"/>
    <mergeCell ref="AQ5:AX5"/>
    <mergeCell ref="AQ6:AR8"/>
    <mergeCell ref="AS6:AX6"/>
    <mergeCell ref="AS7:AV7"/>
    <mergeCell ref="AW7:AX7"/>
    <mergeCell ref="AS8:AT8"/>
    <mergeCell ref="AU8:AV8"/>
    <mergeCell ref="AW8:AX8"/>
    <mergeCell ref="AM8:AN8"/>
    <mergeCell ref="AO8:AP8"/>
    <mergeCell ref="AO7:AP7"/>
    <mergeCell ref="AI6:AJ8"/>
    <mergeCell ref="AK6:AP6"/>
    <mergeCell ref="AI5:AP5"/>
    <mergeCell ref="AK7:AN7"/>
  </mergeCells>
  <pageMargins left="0" right="0" top="0" bottom="0.74803149606299213" header="0" footer="0.31496062992125984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F62"/>
  <sheetViews>
    <sheetView topLeftCell="U1" workbookViewId="0">
      <pane ySplit="11" topLeftCell="A57" activePane="bottomLeft" state="frozen"/>
      <selection pane="bottomLeft" activeCell="AU60" sqref="AU60"/>
    </sheetView>
  </sheetViews>
  <sheetFormatPr defaultRowHeight="15" x14ac:dyDescent="0.25"/>
  <cols>
    <col min="1" max="1" width="5" style="267" customWidth="1"/>
    <col min="2" max="2" width="43.28515625" style="26" customWidth="1"/>
    <col min="3" max="4" width="6.140625" style="45" customWidth="1"/>
    <col min="5" max="5" width="6.5703125" style="45" customWidth="1"/>
    <col min="6" max="16" width="6.140625" style="45" customWidth="1"/>
    <col min="17" max="26" width="6.140625" style="26" customWidth="1"/>
    <col min="27" max="33" width="6.140625" style="267" customWidth="1"/>
    <col min="34" max="34" width="7" style="267" customWidth="1"/>
    <col min="35" max="35" width="6.42578125" style="267" customWidth="1"/>
    <col min="36" max="36" width="6.140625" style="267" customWidth="1"/>
    <col min="37" max="37" width="8.28515625" style="267" customWidth="1"/>
    <col min="38" max="38" width="7.5703125" style="267" customWidth="1"/>
    <col min="39" max="39" width="7.140625" style="267" customWidth="1"/>
    <col min="40" max="40" width="8.85546875" style="267" customWidth="1"/>
    <col min="41" max="41" width="8.140625" style="267" customWidth="1"/>
    <col min="42" max="42" width="8" style="267" customWidth="1"/>
    <col min="43" max="43" width="7.42578125" style="267" customWidth="1"/>
    <col min="44" max="44" width="8.140625" style="267" customWidth="1"/>
    <col min="45" max="45" width="7.140625" style="267" hidden="1" customWidth="1"/>
    <col min="46" max="68" width="9.140625" style="286"/>
    <col min="69" max="16384" width="9.140625" style="267"/>
  </cols>
  <sheetData>
    <row r="1" spans="1:812" x14ac:dyDescent="0.25">
      <c r="A1" s="17"/>
      <c r="U1" s="149" t="s">
        <v>90</v>
      </c>
      <c r="V1" s="149"/>
      <c r="W1" s="149"/>
      <c r="X1" s="149"/>
      <c r="Y1" s="149"/>
      <c r="Z1" s="149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812" x14ac:dyDescent="0.25">
      <c r="A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</row>
    <row r="3" spans="1:812" s="30" customFormat="1" ht="14.25" x14ac:dyDescent="0.2">
      <c r="B3" s="287" t="s">
        <v>171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8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</row>
    <row r="4" spans="1:812" x14ac:dyDescent="0.25">
      <c r="A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812" s="255" customFormat="1" ht="36" customHeight="1" x14ac:dyDescent="0.25">
      <c r="A5" s="290" t="s">
        <v>28</v>
      </c>
      <c r="B5" s="130" t="s">
        <v>39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68" t="s">
        <v>131</v>
      </c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</row>
    <row r="6" spans="1:812" s="255" customFormat="1" ht="24" customHeight="1" x14ac:dyDescent="0.25">
      <c r="A6" s="290"/>
      <c r="B6" s="130"/>
      <c r="C6" s="130" t="s">
        <v>120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68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</row>
    <row r="7" spans="1:812" s="255" customFormat="1" ht="24" customHeight="1" x14ac:dyDescent="0.25">
      <c r="A7" s="29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62" t="s">
        <v>125</v>
      </c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</row>
    <row r="8" spans="1:812" s="255" customFormat="1" ht="26.25" customHeight="1" x14ac:dyDescent="0.25">
      <c r="A8" s="290"/>
      <c r="B8" s="130"/>
      <c r="C8" s="130" t="s">
        <v>4</v>
      </c>
      <c r="D8" s="130"/>
      <c r="E8" s="130"/>
      <c r="F8" s="130"/>
      <c r="G8" s="130"/>
      <c r="H8" s="130"/>
      <c r="I8" s="130" t="s">
        <v>5</v>
      </c>
      <c r="J8" s="130"/>
      <c r="K8" s="130"/>
      <c r="L8" s="130"/>
      <c r="M8" s="130"/>
      <c r="N8" s="130"/>
      <c r="O8" s="130" t="s">
        <v>6</v>
      </c>
      <c r="P8" s="130"/>
      <c r="Q8" s="130"/>
      <c r="R8" s="130"/>
      <c r="S8" s="130"/>
      <c r="T8" s="130"/>
      <c r="U8" s="130" t="s">
        <v>7</v>
      </c>
      <c r="V8" s="130"/>
      <c r="W8" s="130"/>
      <c r="X8" s="130"/>
      <c r="Y8" s="130"/>
      <c r="Z8" s="130"/>
      <c r="AA8" s="130" t="s">
        <v>8</v>
      </c>
      <c r="AB8" s="130"/>
      <c r="AC8" s="130"/>
      <c r="AD8" s="130"/>
      <c r="AE8" s="130"/>
      <c r="AF8" s="130"/>
      <c r="AG8" s="160" t="s">
        <v>167</v>
      </c>
      <c r="AH8" s="161"/>
      <c r="AI8" s="161"/>
      <c r="AJ8" s="161"/>
      <c r="AK8" s="161"/>
      <c r="AL8" s="162"/>
      <c r="AM8" s="130" t="s">
        <v>9</v>
      </c>
      <c r="AN8" s="130"/>
      <c r="AO8" s="130"/>
      <c r="AP8" s="130"/>
      <c r="AQ8" s="130"/>
      <c r="AR8" s="130"/>
      <c r="AS8" s="162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</row>
    <row r="9" spans="1:812" s="280" customFormat="1" ht="36.75" customHeight="1" x14ac:dyDescent="0.25">
      <c r="A9" s="290"/>
      <c r="B9" s="130"/>
      <c r="C9" s="130">
        <v>2018</v>
      </c>
      <c r="D9" s="130"/>
      <c r="E9" s="130"/>
      <c r="F9" s="271">
        <v>2019</v>
      </c>
      <c r="G9" s="271"/>
      <c r="H9" s="271"/>
      <c r="I9" s="130">
        <v>2018</v>
      </c>
      <c r="J9" s="130"/>
      <c r="K9" s="130"/>
      <c r="L9" s="271">
        <v>2019</v>
      </c>
      <c r="M9" s="271"/>
      <c r="N9" s="271"/>
      <c r="O9" s="130">
        <v>2018</v>
      </c>
      <c r="P9" s="130"/>
      <c r="Q9" s="130"/>
      <c r="R9" s="271">
        <v>2019</v>
      </c>
      <c r="S9" s="271"/>
      <c r="T9" s="271"/>
      <c r="U9" s="130">
        <v>2018</v>
      </c>
      <c r="V9" s="130"/>
      <c r="W9" s="130"/>
      <c r="X9" s="271">
        <v>2019</v>
      </c>
      <c r="Y9" s="271"/>
      <c r="Z9" s="271"/>
      <c r="AA9" s="130">
        <v>2018</v>
      </c>
      <c r="AB9" s="130"/>
      <c r="AC9" s="130"/>
      <c r="AD9" s="271">
        <v>2019</v>
      </c>
      <c r="AE9" s="271"/>
      <c r="AF9" s="271"/>
      <c r="AG9" s="130">
        <v>2018</v>
      </c>
      <c r="AH9" s="130"/>
      <c r="AI9" s="130"/>
      <c r="AJ9" s="271">
        <v>2019</v>
      </c>
      <c r="AK9" s="271"/>
      <c r="AL9" s="271"/>
      <c r="AM9" s="130">
        <v>2018</v>
      </c>
      <c r="AN9" s="130"/>
      <c r="AO9" s="130"/>
      <c r="AP9" s="271">
        <v>2019</v>
      </c>
      <c r="AQ9" s="271"/>
      <c r="AR9" s="271"/>
      <c r="AS9" s="162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1"/>
      <c r="BE9" s="291"/>
      <c r="BF9" s="291"/>
      <c r="BG9" s="291"/>
      <c r="BH9" s="291"/>
      <c r="BI9" s="291"/>
      <c r="BJ9" s="291"/>
      <c r="BK9" s="291"/>
      <c r="BL9" s="291"/>
      <c r="BM9" s="291"/>
      <c r="BN9" s="291"/>
      <c r="BO9" s="291"/>
      <c r="BP9" s="291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79"/>
      <c r="FG9" s="279"/>
      <c r="FH9" s="279"/>
      <c r="FI9" s="279"/>
      <c r="FJ9" s="279"/>
      <c r="FK9" s="279"/>
      <c r="FL9" s="279"/>
      <c r="FM9" s="279"/>
      <c r="FN9" s="279"/>
      <c r="FO9" s="279"/>
      <c r="FP9" s="279"/>
      <c r="FQ9" s="279"/>
      <c r="FR9" s="279"/>
      <c r="FS9" s="279"/>
      <c r="FT9" s="279"/>
      <c r="FU9" s="279"/>
      <c r="FV9" s="279"/>
      <c r="FW9" s="279"/>
      <c r="FX9" s="279"/>
      <c r="FY9" s="279"/>
      <c r="FZ9" s="279"/>
      <c r="GA9" s="279"/>
      <c r="GB9" s="279"/>
      <c r="GC9" s="279"/>
      <c r="GD9" s="279"/>
      <c r="GE9" s="279"/>
      <c r="GF9" s="279"/>
      <c r="GG9" s="279"/>
      <c r="GH9" s="279"/>
      <c r="GI9" s="279"/>
      <c r="GJ9" s="279"/>
      <c r="GK9" s="279"/>
      <c r="GL9" s="279"/>
      <c r="GM9" s="279"/>
      <c r="GN9" s="279"/>
      <c r="GO9" s="279"/>
      <c r="GP9" s="279"/>
      <c r="GQ9" s="279"/>
      <c r="GR9" s="279"/>
      <c r="GS9" s="279"/>
      <c r="GT9" s="279"/>
      <c r="GU9" s="279"/>
      <c r="GV9" s="279"/>
      <c r="GW9" s="279"/>
      <c r="GX9" s="279"/>
      <c r="GY9" s="279"/>
      <c r="GZ9" s="279"/>
      <c r="HA9" s="279"/>
      <c r="HB9" s="279"/>
      <c r="HC9" s="279"/>
      <c r="HD9" s="279"/>
      <c r="HE9" s="279"/>
      <c r="HF9" s="279"/>
      <c r="HG9" s="279"/>
      <c r="HH9" s="279"/>
      <c r="HI9" s="279"/>
      <c r="HJ9" s="279"/>
      <c r="HK9" s="279"/>
      <c r="HL9" s="279"/>
      <c r="HM9" s="279"/>
      <c r="HN9" s="279"/>
      <c r="HO9" s="279"/>
      <c r="HP9" s="279"/>
      <c r="HQ9" s="279"/>
      <c r="HR9" s="279"/>
      <c r="HS9" s="279"/>
      <c r="HT9" s="279"/>
      <c r="HU9" s="279"/>
      <c r="HV9" s="279"/>
      <c r="HW9" s="279"/>
      <c r="HX9" s="279"/>
      <c r="HY9" s="279"/>
      <c r="HZ9" s="279"/>
      <c r="IA9" s="279"/>
      <c r="IB9" s="279"/>
      <c r="IC9" s="279"/>
      <c r="ID9" s="279"/>
      <c r="IE9" s="279"/>
      <c r="IF9" s="279"/>
      <c r="IG9" s="279"/>
      <c r="IH9" s="279"/>
      <c r="II9" s="279"/>
      <c r="IJ9" s="279"/>
      <c r="IK9" s="279"/>
      <c r="IL9" s="279"/>
      <c r="IM9" s="279"/>
      <c r="IN9" s="279"/>
      <c r="IO9" s="279"/>
      <c r="IP9" s="279"/>
      <c r="IQ9" s="279"/>
      <c r="IR9" s="279"/>
      <c r="IS9" s="279"/>
      <c r="IT9" s="279"/>
      <c r="IU9" s="279"/>
      <c r="IV9" s="279"/>
      <c r="IW9" s="279"/>
      <c r="IX9" s="279"/>
      <c r="IY9" s="279"/>
      <c r="IZ9" s="279"/>
      <c r="JA9" s="279"/>
      <c r="JB9" s="279"/>
      <c r="JC9" s="279"/>
      <c r="JD9" s="279"/>
      <c r="JE9" s="279"/>
      <c r="JF9" s="279"/>
      <c r="JG9" s="279"/>
      <c r="JH9" s="279"/>
      <c r="JI9" s="279"/>
      <c r="JJ9" s="279"/>
      <c r="JK9" s="279"/>
      <c r="JL9" s="279"/>
      <c r="JM9" s="279"/>
      <c r="JN9" s="279"/>
      <c r="JO9" s="279"/>
      <c r="JP9" s="279"/>
      <c r="JQ9" s="279"/>
      <c r="JR9" s="279"/>
      <c r="JS9" s="279"/>
      <c r="JT9" s="279"/>
      <c r="JU9" s="279"/>
      <c r="JV9" s="279"/>
      <c r="JW9" s="279"/>
      <c r="JX9" s="279"/>
      <c r="JY9" s="279"/>
      <c r="JZ9" s="279"/>
      <c r="KA9" s="279"/>
      <c r="KB9" s="279"/>
      <c r="KC9" s="279"/>
      <c r="KD9" s="279"/>
      <c r="KE9" s="279"/>
      <c r="KF9" s="279"/>
      <c r="KG9" s="279"/>
      <c r="KH9" s="279"/>
      <c r="KI9" s="279"/>
      <c r="KJ9" s="279"/>
      <c r="KK9" s="279"/>
      <c r="KL9" s="279"/>
      <c r="KM9" s="279"/>
      <c r="KN9" s="279"/>
      <c r="KO9" s="279"/>
      <c r="KP9" s="279"/>
      <c r="KQ9" s="279"/>
      <c r="KR9" s="279"/>
      <c r="KS9" s="279"/>
      <c r="KT9" s="279"/>
      <c r="KU9" s="279"/>
      <c r="KV9" s="279"/>
      <c r="KW9" s="279"/>
      <c r="KX9" s="279"/>
      <c r="KY9" s="279"/>
      <c r="KZ9" s="279"/>
      <c r="LA9" s="279"/>
      <c r="LB9" s="279"/>
      <c r="LC9" s="279"/>
      <c r="LD9" s="279"/>
      <c r="LE9" s="279"/>
      <c r="LF9" s="279"/>
      <c r="LG9" s="279"/>
      <c r="LH9" s="279"/>
      <c r="LI9" s="279"/>
      <c r="LJ9" s="279"/>
      <c r="LK9" s="279"/>
      <c r="LL9" s="279"/>
      <c r="LM9" s="279"/>
      <c r="LN9" s="279"/>
      <c r="LO9" s="279"/>
      <c r="LP9" s="279"/>
      <c r="LQ9" s="279"/>
      <c r="LR9" s="279"/>
      <c r="LS9" s="279"/>
      <c r="LT9" s="279"/>
      <c r="LU9" s="279"/>
      <c r="LV9" s="279"/>
      <c r="LW9" s="279"/>
      <c r="LX9" s="279"/>
      <c r="LY9" s="279"/>
      <c r="LZ9" s="279"/>
      <c r="MA9" s="279"/>
      <c r="MB9" s="279"/>
      <c r="MC9" s="279"/>
      <c r="MD9" s="279"/>
      <c r="ME9" s="279"/>
      <c r="MF9" s="279"/>
      <c r="MG9" s="279"/>
      <c r="MH9" s="279"/>
      <c r="MI9" s="279"/>
      <c r="MJ9" s="279"/>
      <c r="MK9" s="279"/>
      <c r="ML9" s="279"/>
      <c r="MM9" s="279"/>
      <c r="MN9" s="279"/>
      <c r="MO9" s="279"/>
      <c r="MP9" s="279"/>
      <c r="MQ9" s="279"/>
      <c r="MR9" s="279"/>
      <c r="MS9" s="279"/>
      <c r="MT9" s="279"/>
      <c r="MU9" s="279"/>
      <c r="MV9" s="279"/>
      <c r="MW9" s="279"/>
      <c r="MX9" s="279"/>
      <c r="MY9" s="279"/>
      <c r="MZ9" s="279"/>
      <c r="NA9" s="279"/>
      <c r="NB9" s="279"/>
      <c r="NC9" s="279"/>
      <c r="ND9" s="279"/>
      <c r="NE9" s="279"/>
      <c r="NF9" s="279"/>
      <c r="NG9" s="279"/>
      <c r="NH9" s="279"/>
      <c r="NI9" s="279"/>
      <c r="NJ9" s="279"/>
      <c r="NK9" s="279"/>
      <c r="NL9" s="279"/>
      <c r="NM9" s="279"/>
      <c r="NN9" s="279"/>
      <c r="NO9" s="279"/>
      <c r="NP9" s="279"/>
      <c r="NQ9" s="279"/>
      <c r="NR9" s="279"/>
      <c r="NS9" s="279"/>
      <c r="NT9" s="279"/>
      <c r="NU9" s="279"/>
      <c r="NV9" s="279"/>
      <c r="NW9" s="279"/>
      <c r="NX9" s="279"/>
      <c r="NY9" s="279"/>
      <c r="NZ9" s="279"/>
      <c r="OA9" s="279"/>
      <c r="OB9" s="279"/>
      <c r="OC9" s="279"/>
      <c r="OD9" s="279"/>
      <c r="OE9" s="279"/>
      <c r="OF9" s="279"/>
      <c r="OG9" s="279"/>
      <c r="OH9" s="279"/>
      <c r="OI9" s="279"/>
      <c r="OJ9" s="279"/>
      <c r="OK9" s="279"/>
      <c r="OL9" s="279"/>
      <c r="OM9" s="279"/>
      <c r="ON9" s="279"/>
      <c r="OO9" s="279"/>
      <c r="OP9" s="279"/>
      <c r="OQ9" s="279"/>
      <c r="OR9" s="279"/>
      <c r="OS9" s="279"/>
      <c r="OT9" s="279"/>
      <c r="OU9" s="279"/>
      <c r="OV9" s="279"/>
      <c r="OW9" s="279"/>
      <c r="OX9" s="279"/>
      <c r="OY9" s="279"/>
      <c r="OZ9" s="279"/>
      <c r="PA9" s="279"/>
      <c r="PB9" s="279"/>
      <c r="PC9" s="279"/>
      <c r="PD9" s="279"/>
      <c r="PE9" s="279"/>
      <c r="PF9" s="279"/>
      <c r="PG9" s="279"/>
      <c r="PH9" s="279"/>
      <c r="PI9" s="279"/>
      <c r="PJ9" s="279"/>
      <c r="PK9" s="279"/>
      <c r="PL9" s="279"/>
      <c r="PM9" s="279"/>
      <c r="PN9" s="279"/>
      <c r="PO9" s="279"/>
      <c r="PP9" s="279"/>
      <c r="PQ9" s="279"/>
      <c r="PR9" s="279"/>
      <c r="PS9" s="279"/>
      <c r="PT9" s="279"/>
      <c r="PU9" s="279"/>
      <c r="PV9" s="279"/>
      <c r="PW9" s="279"/>
      <c r="PX9" s="279"/>
      <c r="PY9" s="279"/>
      <c r="PZ9" s="279"/>
      <c r="QA9" s="279"/>
      <c r="QB9" s="279"/>
      <c r="QC9" s="279"/>
      <c r="QD9" s="279"/>
      <c r="QE9" s="279"/>
      <c r="QF9" s="279"/>
      <c r="QG9" s="279"/>
      <c r="QH9" s="279"/>
      <c r="QI9" s="279"/>
      <c r="QJ9" s="279"/>
      <c r="QK9" s="279"/>
      <c r="QL9" s="279"/>
      <c r="QM9" s="279"/>
      <c r="QN9" s="279"/>
      <c r="QO9" s="279"/>
      <c r="QP9" s="279"/>
      <c r="QQ9" s="279"/>
      <c r="QR9" s="279"/>
      <c r="QS9" s="279"/>
      <c r="QT9" s="279"/>
      <c r="QU9" s="279"/>
      <c r="QV9" s="279"/>
      <c r="QW9" s="279"/>
      <c r="QX9" s="279"/>
      <c r="QY9" s="279"/>
      <c r="QZ9" s="279"/>
      <c r="RA9" s="279"/>
      <c r="RB9" s="279"/>
      <c r="RC9" s="279"/>
      <c r="RD9" s="279"/>
      <c r="RE9" s="279"/>
      <c r="RF9" s="279"/>
      <c r="RG9" s="279"/>
      <c r="RH9" s="279"/>
      <c r="RI9" s="279"/>
      <c r="RJ9" s="279"/>
      <c r="RK9" s="279"/>
      <c r="RL9" s="279"/>
      <c r="RM9" s="279"/>
      <c r="RN9" s="279"/>
      <c r="RO9" s="279"/>
      <c r="RP9" s="279"/>
      <c r="RQ9" s="279"/>
      <c r="RR9" s="279"/>
      <c r="RS9" s="279"/>
      <c r="RT9" s="279"/>
      <c r="RU9" s="279"/>
      <c r="RV9" s="279"/>
      <c r="RW9" s="279"/>
      <c r="RX9" s="279"/>
      <c r="RY9" s="279"/>
      <c r="RZ9" s="279"/>
      <c r="SA9" s="279"/>
      <c r="SB9" s="279"/>
      <c r="SC9" s="279"/>
      <c r="SD9" s="279"/>
      <c r="SE9" s="279"/>
      <c r="SF9" s="279"/>
      <c r="SG9" s="279"/>
      <c r="SH9" s="279"/>
      <c r="SI9" s="279"/>
      <c r="SJ9" s="279"/>
      <c r="SK9" s="279"/>
      <c r="SL9" s="279"/>
      <c r="SM9" s="279"/>
      <c r="SN9" s="279"/>
      <c r="SO9" s="279"/>
      <c r="SP9" s="279"/>
      <c r="SQ9" s="279"/>
      <c r="SR9" s="279"/>
      <c r="SS9" s="279"/>
      <c r="ST9" s="279"/>
      <c r="SU9" s="279"/>
      <c r="SV9" s="279"/>
      <c r="SW9" s="279"/>
      <c r="SX9" s="279"/>
      <c r="SY9" s="279"/>
      <c r="SZ9" s="279"/>
      <c r="TA9" s="279"/>
      <c r="TB9" s="279"/>
      <c r="TC9" s="279"/>
      <c r="TD9" s="279"/>
      <c r="TE9" s="279"/>
      <c r="TF9" s="279"/>
      <c r="TG9" s="279"/>
      <c r="TH9" s="279"/>
      <c r="TI9" s="279"/>
      <c r="TJ9" s="279"/>
      <c r="TK9" s="279"/>
      <c r="TL9" s="279"/>
      <c r="TM9" s="279"/>
      <c r="TN9" s="279"/>
      <c r="TO9" s="279"/>
      <c r="TP9" s="279"/>
      <c r="TQ9" s="279"/>
      <c r="TR9" s="279"/>
      <c r="TS9" s="279"/>
      <c r="TT9" s="279"/>
      <c r="TU9" s="279"/>
      <c r="TV9" s="279"/>
      <c r="TW9" s="279"/>
      <c r="TX9" s="279"/>
      <c r="TY9" s="279"/>
      <c r="TZ9" s="279"/>
      <c r="UA9" s="279"/>
      <c r="UB9" s="279"/>
      <c r="UC9" s="279"/>
      <c r="UD9" s="279"/>
      <c r="UE9" s="279"/>
      <c r="UF9" s="279"/>
      <c r="UG9" s="279"/>
      <c r="UH9" s="279"/>
      <c r="UI9" s="279"/>
      <c r="UJ9" s="279"/>
      <c r="UK9" s="279"/>
      <c r="UL9" s="279"/>
      <c r="UM9" s="279"/>
      <c r="UN9" s="279"/>
      <c r="UO9" s="279"/>
      <c r="UP9" s="279"/>
      <c r="UQ9" s="279"/>
      <c r="UR9" s="279"/>
      <c r="US9" s="279"/>
      <c r="UT9" s="279"/>
      <c r="UU9" s="279"/>
      <c r="UV9" s="279"/>
      <c r="UW9" s="279"/>
      <c r="UX9" s="279"/>
      <c r="UY9" s="279"/>
      <c r="UZ9" s="279"/>
      <c r="VA9" s="279"/>
      <c r="VB9" s="279"/>
      <c r="VC9" s="279"/>
      <c r="VD9" s="279"/>
      <c r="VE9" s="279"/>
      <c r="VF9" s="279"/>
      <c r="VG9" s="279"/>
      <c r="VH9" s="279"/>
      <c r="VI9" s="279"/>
      <c r="VJ9" s="279"/>
      <c r="VK9" s="279"/>
      <c r="VL9" s="279"/>
      <c r="VM9" s="279"/>
      <c r="VN9" s="279"/>
      <c r="VO9" s="279"/>
      <c r="VP9" s="279"/>
      <c r="VQ9" s="279"/>
      <c r="VR9" s="279"/>
      <c r="VS9" s="279"/>
      <c r="VT9" s="279"/>
      <c r="VU9" s="279"/>
      <c r="VV9" s="279"/>
      <c r="VW9" s="279"/>
      <c r="VX9" s="279"/>
      <c r="VY9" s="279"/>
      <c r="VZ9" s="279"/>
      <c r="WA9" s="279"/>
      <c r="WB9" s="279"/>
      <c r="WC9" s="279"/>
      <c r="WD9" s="279"/>
      <c r="WE9" s="279"/>
      <c r="WF9" s="279"/>
      <c r="WG9" s="279"/>
      <c r="WH9" s="279"/>
      <c r="WI9" s="279"/>
      <c r="WJ9" s="279"/>
      <c r="WK9" s="279"/>
      <c r="WL9" s="279"/>
      <c r="WM9" s="279"/>
      <c r="WN9" s="279"/>
      <c r="WO9" s="279"/>
      <c r="WP9" s="279"/>
      <c r="WQ9" s="279"/>
      <c r="WR9" s="279"/>
      <c r="WS9" s="279"/>
      <c r="WT9" s="279"/>
      <c r="WU9" s="279"/>
      <c r="WV9" s="279"/>
      <c r="WW9" s="279"/>
      <c r="WX9" s="279"/>
      <c r="WY9" s="279"/>
      <c r="WZ9" s="279"/>
      <c r="XA9" s="279"/>
      <c r="XB9" s="279"/>
      <c r="XC9" s="279"/>
      <c r="XD9" s="279"/>
      <c r="XE9" s="279"/>
      <c r="XF9" s="279"/>
      <c r="XG9" s="279"/>
      <c r="XH9" s="279"/>
      <c r="XI9" s="279"/>
      <c r="XJ9" s="279"/>
      <c r="XK9" s="279"/>
      <c r="XL9" s="279"/>
      <c r="XM9" s="279"/>
      <c r="XN9" s="279"/>
      <c r="XO9" s="279"/>
      <c r="XP9" s="279"/>
      <c r="XQ9" s="279"/>
      <c r="XR9" s="279"/>
      <c r="XS9" s="279"/>
      <c r="XT9" s="279"/>
      <c r="XU9" s="279"/>
      <c r="XV9" s="279"/>
      <c r="XW9" s="279"/>
      <c r="XX9" s="279"/>
      <c r="XY9" s="279"/>
      <c r="XZ9" s="279"/>
      <c r="YA9" s="279"/>
      <c r="YB9" s="279"/>
      <c r="YC9" s="279"/>
      <c r="YD9" s="279"/>
      <c r="YE9" s="279"/>
      <c r="YF9" s="279"/>
      <c r="YG9" s="279"/>
      <c r="YH9" s="279"/>
      <c r="YI9" s="279"/>
      <c r="YJ9" s="279"/>
      <c r="YK9" s="279"/>
      <c r="YL9" s="279"/>
      <c r="YM9" s="279"/>
      <c r="YN9" s="279"/>
      <c r="YO9" s="279"/>
      <c r="YP9" s="279"/>
      <c r="YQ9" s="279"/>
      <c r="YR9" s="279"/>
      <c r="YS9" s="279"/>
      <c r="YT9" s="279"/>
      <c r="YU9" s="279"/>
      <c r="YV9" s="279"/>
      <c r="YW9" s="279"/>
      <c r="YX9" s="279"/>
      <c r="YY9" s="279"/>
      <c r="YZ9" s="279"/>
      <c r="ZA9" s="279"/>
      <c r="ZB9" s="279"/>
      <c r="ZC9" s="279"/>
      <c r="ZD9" s="279"/>
      <c r="ZE9" s="279"/>
      <c r="ZF9" s="279"/>
      <c r="ZG9" s="279"/>
      <c r="ZH9" s="279"/>
      <c r="ZI9" s="279"/>
      <c r="ZJ9" s="279"/>
      <c r="ZK9" s="279"/>
      <c r="ZL9" s="279"/>
      <c r="ZM9" s="279"/>
      <c r="ZN9" s="279"/>
      <c r="ZO9" s="279"/>
      <c r="ZP9" s="279"/>
      <c r="ZQ9" s="279"/>
      <c r="ZR9" s="279"/>
      <c r="ZS9" s="279"/>
      <c r="ZT9" s="279"/>
      <c r="ZU9" s="279"/>
      <c r="ZV9" s="279"/>
      <c r="ZW9" s="279"/>
      <c r="ZX9" s="279"/>
      <c r="ZY9" s="279"/>
      <c r="ZZ9" s="279"/>
      <c r="AAA9" s="279"/>
      <c r="AAB9" s="279"/>
      <c r="AAC9" s="279"/>
      <c r="AAD9" s="279"/>
      <c r="AAE9" s="279"/>
      <c r="AAF9" s="279"/>
      <c r="AAG9" s="279"/>
      <c r="AAH9" s="279"/>
      <c r="AAI9" s="279"/>
      <c r="AAJ9" s="279"/>
      <c r="AAK9" s="279"/>
      <c r="AAL9" s="279"/>
      <c r="AAM9" s="279"/>
      <c r="AAN9" s="279"/>
      <c r="AAO9" s="279"/>
      <c r="AAP9" s="279"/>
      <c r="AAQ9" s="279"/>
      <c r="AAR9" s="279"/>
      <c r="AAS9" s="279"/>
      <c r="AAT9" s="279"/>
      <c r="AAU9" s="279"/>
      <c r="AAV9" s="279"/>
      <c r="AAW9" s="279"/>
      <c r="AAX9" s="279"/>
      <c r="AAY9" s="279"/>
      <c r="AAZ9" s="279"/>
      <c r="ABA9" s="279"/>
      <c r="ABB9" s="279"/>
      <c r="ABC9" s="279"/>
      <c r="ABD9" s="279"/>
      <c r="ABE9" s="279"/>
      <c r="ABF9" s="279"/>
      <c r="ABG9" s="279"/>
      <c r="ABH9" s="279"/>
      <c r="ABI9" s="279"/>
      <c r="ABJ9" s="279"/>
      <c r="ABK9" s="279"/>
      <c r="ABL9" s="279"/>
      <c r="ABM9" s="279"/>
      <c r="ABN9" s="279"/>
      <c r="ABO9" s="279"/>
      <c r="ABP9" s="279"/>
      <c r="ABQ9" s="279"/>
      <c r="ABR9" s="279"/>
      <c r="ABS9" s="279"/>
      <c r="ABT9" s="279"/>
      <c r="ABU9" s="279"/>
      <c r="ABV9" s="279"/>
      <c r="ABW9" s="279"/>
      <c r="ABX9" s="279"/>
      <c r="ABY9" s="279"/>
      <c r="ABZ9" s="279"/>
      <c r="ACA9" s="279"/>
      <c r="ACB9" s="279"/>
      <c r="ACC9" s="279"/>
      <c r="ACD9" s="279"/>
      <c r="ACE9" s="279"/>
      <c r="ACF9" s="279"/>
      <c r="ACG9" s="279"/>
      <c r="ACH9" s="279"/>
      <c r="ACI9" s="279"/>
      <c r="ACJ9" s="279"/>
      <c r="ACK9" s="279"/>
      <c r="ACL9" s="279"/>
      <c r="ACM9" s="279"/>
      <c r="ACN9" s="279"/>
      <c r="ACO9" s="279"/>
      <c r="ACP9" s="279"/>
      <c r="ACQ9" s="279"/>
      <c r="ACR9" s="279"/>
      <c r="ACS9" s="279"/>
      <c r="ACT9" s="279"/>
      <c r="ACU9" s="279"/>
      <c r="ACV9" s="279"/>
      <c r="ACW9" s="279"/>
      <c r="ACX9" s="279"/>
      <c r="ACY9" s="279"/>
      <c r="ACZ9" s="279"/>
      <c r="ADA9" s="279"/>
      <c r="ADB9" s="279"/>
      <c r="ADC9" s="279"/>
      <c r="ADD9" s="279"/>
      <c r="ADE9" s="279"/>
      <c r="ADF9" s="279"/>
      <c r="ADG9" s="279"/>
      <c r="ADH9" s="279"/>
      <c r="ADI9" s="279"/>
      <c r="ADJ9" s="279"/>
      <c r="ADK9" s="279"/>
      <c r="ADL9" s="279"/>
      <c r="ADM9" s="279"/>
      <c r="ADN9" s="279"/>
      <c r="ADO9" s="279"/>
      <c r="ADP9" s="279"/>
      <c r="ADQ9" s="279"/>
      <c r="ADR9" s="279"/>
      <c r="ADS9" s="279"/>
      <c r="ADT9" s="279"/>
      <c r="ADU9" s="279"/>
      <c r="ADV9" s="279"/>
      <c r="ADW9" s="279"/>
      <c r="ADX9" s="279"/>
      <c r="ADY9" s="279"/>
      <c r="ADZ9" s="279"/>
      <c r="AEA9" s="279"/>
      <c r="AEB9" s="279"/>
      <c r="AEC9" s="279"/>
      <c r="AED9" s="279"/>
      <c r="AEE9" s="279"/>
      <c r="AEF9" s="279"/>
    </row>
    <row r="10" spans="1:812" s="295" customFormat="1" ht="66.75" customHeight="1" x14ac:dyDescent="0.25">
      <c r="A10" s="290"/>
      <c r="B10" s="130"/>
      <c r="C10" s="292" t="s">
        <v>121</v>
      </c>
      <c r="D10" s="292" t="s">
        <v>122</v>
      </c>
      <c r="E10" s="292" t="s">
        <v>123</v>
      </c>
      <c r="F10" s="292" t="s">
        <v>121</v>
      </c>
      <c r="G10" s="292" t="s">
        <v>122</v>
      </c>
      <c r="H10" s="292" t="s">
        <v>123</v>
      </c>
      <c r="I10" s="292" t="s">
        <v>121</v>
      </c>
      <c r="J10" s="292" t="s">
        <v>122</v>
      </c>
      <c r="K10" s="292" t="s">
        <v>123</v>
      </c>
      <c r="L10" s="292" t="s">
        <v>121</v>
      </c>
      <c r="M10" s="292" t="s">
        <v>122</v>
      </c>
      <c r="N10" s="292" t="s">
        <v>123</v>
      </c>
      <c r="O10" s="292" t="s">
        <v>121</v>
      </c>
      <c r="P10" s="292" t="s">
        <v>122</v>
      </c>
      <c r="Q10" s="292" t="s">
        <v>123</v>
      </c>
      <c r="R10" s="292" t="s">
        <v>121</v>
      </c>
      <c r="S10" s="292" t="s">
        <v>122</v>
      </c>
      <c r="T10" s="292" t="s">
        <v>123</v>
      </c>
      <c r="U10" s="292" t="s">
        <v>121</v>
      </c>
      <c r="V10" s="292" t="s">
        <v>122</v>
      </c>
      <c r="W10" s="292" t="s">
        <v>123</v>
      </c>
      <c r="X10" s="292" t="s">
        <v>121</v>
      </c>
      <c r="Y10" s="292" t="s">
        <v>122</v>
      </c>
      <c r="Z10" s="292" t="s">
        <v>123</v>
      </c>
      <c r="AA10" s="292" t="s">
        <v>121</v>
      </c>
      <c r="AB10" s="292" t="s">
        <v>122</v>
      </c>
      <c r="AC10" s="292" t="s">
        <v>123</v>
      </c>
      <c r="AD10" s="292" t="s">
        <v>121</v>
      </c>
      <c r="AE10" s="292" t="s">
        <v>122</v>
      </c>
      <c r="AF10" s="292" t="s">
        <v>123</v>
      </c>
      <c r="AG10" s="292" t="s">
        <v>121</v>
      </c>
      <c r="AH10" s="292" t="s">
        <v>122</v>
      </c>
      <c r="AI10" s="292" t="s">
        <v>123</v>
      </c>
      <c r="AJ10" s="292" t="s">
        <v>121</v>
      </c>
      <c r="AK10" s="292" t="s">
        <v>122</v>
      </c>
      <c r="AL10" s="292" t="s">
        <v>123</v>
      </c>
      <c r="AM10" s="292" t="s">
        <v>121</v>
      </c>
      <c r="AN10" s="292" t="s">
        <v>122</v>
      </c>
      <c r="AO10" s="292" t="s">
        <v>123</v>
      </c>
      <c r="AP10" s="292" t="s">
        <v>121</v>
      </c>
      <c r="AQ10" s="292" t="s">
        <v>122</v>
      </c>
      <c r="AR10" s="292" t="s">
        <v>123</v>
      </c>
      <c r="AS10" s="115">
        <v>2018</v>
      </c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4"/>
      <c r="BR10" s="294"/>
      <c r="BS10" s="294"/>
      <c r="BT10" s="294"/>
      <c r="BU10" s="294"/>
      <c r="BV10" s="294"/>
      <c r="BW10" s="294"/>
      <c r="BX10" s="294"/>
      <c r="BY10" s="294"/>
      <c r="BZ10" s="294"/>
      <c r="CA10" s="294"/>
      <c r="CB10" s="294"/>
      <c r="CC10" s="294"/>
      <c r="CD10" s="294"/>
      <c r="CE10" s="294"/>
      <c r="CF10" s="294"/>
      <c r="CG10" s="294"/>
      <c r="CH10" s="294"/>
      <c r="CI10" s="294"/>
      <c r="CJ10" s="294"/>
      <c r="CK10" s="294"/>
      <c r="CL10" s="294"/>
      <c r="CM10" s="294"/>
      <c r="CN10" s="294"/>
      <c r="CO10" s="294"/>
      <c r="CP10" s="294"/>
      <c r="CQ10" s="294"/>
      <c r="CR10" s="294"/>
      <c r="CS10" s="294"/>
      <c r="CT10" s="294"/>
      <c r="CU10" s="294"/>
      <c r="CV10" s="294"/>
      <c r="CW10" s="294"/>
      <c r="CX10" s="294"/>
      <c r="CY10" s="294"/>
      <c r="CZ10" s="294"/>
      <c r="DA10" s="294"/>
      <c r="DB10" s="294"/>
      <c r="DC10" s="294"/>
      <c r="DD10" s="294"/>
      <c r="DE10" s="294"/>
      <c r="DF10" s="294"/>
      <c r="DG10" s="294"/>
      <c r="DH10" s="294"/>
      <c r="DI10" s="294"/>
      <c r="DJ10" s="294"/>
      <c r="DK10" s="294"/>
      <c r="DL10" s="294"/>
      <c r="DM10" s="294"/>
      <c r="DN10" s="294"/>
      <c r="DO10" s="294"/>
      <c r="DP10" s="294"/>
      <c r="DQ10" s="294"/>
      <c r="DR10" s="294"/>
      <c r="DS10" s="294"/>
      <c r="DT10" s="294"/>
      <c r="DU10" s="294"/>
      <c r="DV10" s="294"/>
      <c r="DW10" s="294"/>
      <c r="DX10" s="294"/>
      <c r="DY10" s="294"/>
      <c r="DZ10" s="294"/>
      <c r="EA10" s="294"/>
      <c r="EB10" s="294"/>
      <c r="EC10" s="294"/>
      <c r="ED10" s="294"/>
      <c r="EE10" s="294"/>
      <c r="EF10" s="294"/>
      <c r="EG10" s="294"/>
      <c r="EH10" s="294"/>
      <c r="EI10" s="294"/>
      <c r="EJ10" s="294"/>
      <c r="EK10" s="294"/>
      <c r="EL10" s="294"/>
      <c r="EM10" s="294"/>
      <c r="EN10" s="294"/>
      <c r="EO10" s="294"/>
      <c r="EP10" s="294"/>
      <c r="EQ10" s="294"/>
      <c r="ER10" s="294"/>
      <c r="ES10" s="294"/>
      <c r="ET10" s="294"/>
      <c r="EU10" s="294"/>
      <c r="EV10" s="294"/>
      <c r="EW10" s="294"/>
      <c r="EX10" s="294"/>
      <c r="EY10" s="294"/>
      <c r="EZ10" s="294"/>
      <c r="FA10" s="294"/>
      <c r="FB10" s="294"/>
      <c r="FC10" s="294"/>
      <c r="FD10" s="294"/>
      <c r="FE10" s="294"/>
      <c r="FF10" s="294"/>
      <c r="FG10" s="294"/>
      <c r="FH10" s="294"/>
      <c r="FI10" s="294"/>
      <c r="FJ10" s="294"/>
      <c r="FK10" s="294"/>
      <c r="FL10" s="294"/>
      <c r="FM10" s="294"/>
      <c r="FN10" s="294"/>
      <c r="FO10" s="294"/>
      <c r="FP10" s="294"/>
      <c r="FQ10" s="294"/>
      <c r="FR10" s="294"/>
      <c r="FS10" s="294"/>
      <c r="FT10" s="294"/>
      <c r="FU10" s="294"/>
      <c r="FV10" s="294"/>
      <c r="FW10" s="294"/>
      <c r="FX10" s="294"/>
      <c r="FY10" s="294"/>
      <c r="FZ10" s="294"/>
      <c r="GA10" s="294"/>
      <c r="GB10" s="294"/>
      <c r="GC10" s="294"/>
      <c r="GD10" s="294"/>
      <c r="GE10" s="294"/>
      <c r="GF10" s="294"/>
      <c r="GG10" s="294"/>
      <c r="GH10" s="294"/>
      <c r="GI10" s="294"/>
      <c r="GJ10" s="294"/>
      <c r="GK10" s="294"/>
      <c r="GL10" s="294"/>
      <c r="GM10" s="294"/>
      <c r="GN10" s="294"/>
      <c r="GO10" s="294"/>
      <c r="GP10" s="294"/>
      <c r="GQ10" s="294"/>
      <c r="GR10" s="294"/>
      <c r="GS10" s="294"/>
      <c r="GT10" s="294"/>
      <c r="GU10" s="294"/>
      <c r="GV10" s="294"/>
      <c r="GW10" s="294"/>
      <c r="GX10" s="294"/>
      <c r="GY10" s="294"/>
      <c r="GZ10" s="294"/>
      <c r="HA10" s="294"/>
      <c r="HB10" s="294"/>
      <c r="HC10" s="294"/>
      <c r="HD10" s="294"/>
      <c r="HE10" s="294"/>
      <c r="HF10" s="294"/>
      <c r="HG10" s="294"/>
      <c r="HH10" s="294"/>
      <c r="HI10" s="294"/>
      <c r="HJ10" s="294"/>
      <c r="HK10" s="294"/>
      <c r="HL10" s="294"/>
      <c r="HM10" s="294"/>
      <c r="HN10" s="294"/>
      <c r="HO10" s="294"/>
      <c r="HP10" s="294"/>
      <c r="HQ10" s="294"/>
      <c r="HR10" s="294"/>
      <c r="HS10" s="294"/>
      <c r="HT10" s="294"/>
      <c r="HU10" s="294"/>
      <c r="HV10" s="294"/>
      <c r="HW10" s="294"/>
      <c r="HX10" s="294"/>
      <c r="HY10" s="294"/>
      <c r="HZ10" s="294"/>
      <c r="IA10" s="294"/>
      <c r="IB10" s="294"/>
      <c r="IC10" s="294"/>
      <c r="ID10" s="294"/>
      <c r="IE10" s="294"/>
      <c r="IF10" s="294"/>
      <c r="IG10" s="294"/>
      <c r="IH10" s="294"/>
      <c r="II10" s="294"/>
      <c r="IJ10" s="294"/>
      <c r="IK10" s="294"/>
      <c r="IL10" s="294"/>
      <c r="IM10" s="294"/>
      <c r="IN10" s="294"/>
      <c r="IO10" s="294"/>
      <c r="IP10" s="294"/>
      <c r="IQ10" s="294"/>
      <c r="IR10" s="294"/>
      <c r="IS10" s="294"/>
      <c r="IT10" s="294"/>
      <c r="IU10" s="294"/>
      <c r="IV10" s="294"/>
      <c r="IW10" s="294"/>
      <c r="IX10" s="294"/>
      <c r="IY10" s="294"/>
      <c r="IZ10" s="294"/>
      <c r="JA10" s="294"/>
      <c r="JB10" s="294"/>
      <c r="JC10" s="294"/>
      <c r="JD10" s="294"/>
      <c r="JE10" s="294"/>
      <c r="JF10" s="294"/>
      <c r="JG10" s="294"/>
      <c r="JH10" s="294"/>
      <c r="JI10" s="294"/>
      <c r="JJ10" s="294"/>
      <c r="JK10" s="294"/>
      <c r="JL10" s="294"/>
      <c r="JM10" s="294"/>
      <c r="JN10" s="294"/>
      <c r="JO10" s="294"/>
      <c r="JP10" s="294"/>
      <c r="JQ10" s="294"/>
      <c r="JR10" s="294"/>
      <c r="JS10" s="294"/>
      <c r="JT10" s="294"/>
      <c r="JU10" s="294"/>
      <c r="JV10" s="294"/>
      <c r="JW10" s="294"/>
      <c r="JX10" s="294"/>
      <c r="JY10" s="294"/>
      <c r="JZ10" s="294"/>
      <c r="KA10" s="294"/>
      <c r="KB10" s="294"/>
      <c r="KC10" s="294"/>
      <c r="KD10" s="294"/>
      <c r="KE10" s="294"/>
      <c r="KF10" s="294"/>
      <c r="KG10" s="294"/>
      <c r="KH10" s="294"/>
      <c r="KI10" s="294"/>
      <c r="KJ10" s="294"/>
      <c r="KK10" s="294"/>
      <c r="KL10" s="294"/>
      <c r="KM10" s="294"/>
      <c r="KN10" s="294"/>
      <c r="KO10" s="294"/>
      <c r="KP10" s="294"/>
      <c r="KQ10" s="294"/>
      <c r="KR10" s="294"/>
      <c r="KS10" s="294"/>
      <c r="KT10" s="294"/>
      <c r="KU10" s="294"/>
      <c r="KV10" s="294"/>
      <c r="KW10" s="294"/>
      <c r="KX10" s="294"/>
      <c r="KY10" s="294"/>
      <c r="KZ10" s="294"/>
      <c r="LA10" s="294"/>
      <c r="LB10" s="294"/>
      <c r="LC10" s="294"/>
      <c r="LD10" s="294"/>
      <c r="LE10" s="294"/>
      <c r="LF10" s="294"/>
      <c r="LG10" s="294"/>
      <c r="LH10" s="294"/>
      <c r="LI10" s="294"/>
      <c r="LJ10" s="294"/>
      <c r="LK10" s="294"/>
      <c r="LL10" s="294"/>
      <c r="LM10" s="294"/>
      <c r="LN10" s="294"/>
      <c r="LO10" s="294"/>
      <c r="LP10" s="294"/>
      <c r="LQ10" s="294"/>
      <c r="LR10" s="294"/>
      <c r="LS10" s="294"/>
      <c r="LT10" s="294"/>
      <c r="LU10" s="294"/>
      <c r="LV10" s="294"/>
      <c r="LW10" s="294"/>
      <c r="LX10" s="294"/>
      <c r="LY10" s="294"/>
      <c r="LZ10" s="294"/>
      <c r="MA10" s="294"/>
      <c r="MB10" s="294"/>
      <c r="MC10" s="294"/>
      <c r="MD10" s="294"/>
      <c r="ME10" s="294"/>
      <c r="MF10" s="294"/>
      <c r="MG10" s="294"/>
      <c r="MH10" s="294"/>
      <c r="MI10" s="294"/>
      <c r="MJ10" s="294"/>
      <c r="MK10" s="294"/>
      <c r="ML10" s="294"/>
      <c r="MM10" s="294"/>
      <c r="MN10" s="294"/>
      <c r="MO10" s="294"/>
      <c r="MP10" s="294"/>
      <c r="MQ10" s="294"/>
      <c r="MR10" s="294"/>
      <c r="MS10" s="294"/>
      <c r="MT10" s="294"/>
      <c r="MU10" s="294"/>
      <c r="MV10" s="294"/>
      <c r="MW10" s="294"/>
      <c r="MX10" s="294"/>
      <c r="MY10" s="294"/>
      <c r="MZ10" s="294"/>
      <c r="NA10" s="294"/>
      <c r="NB10" s="294"/>
      <c r="NC10" s="294"/>
      <c r="ND10" s="294"/>
      <c r="NE10" s="294"/>
      <c r="NF10" s="294"/>
      <c r="NG10" s="294"/>
      <c r="NH10" s="294"/>
      <c r="NI10" s="294"/>
      <c r="NJ10" s="294"/>
      <c r="NK10" s="294"/>
      <c r="NL10" s="294"/>
      <c r="NM10" s="294"/>
      <c r="NN10" s="294"/>
      <c r="NO10" s="294"/>
      <c r="NP10" s="294"/>
      <c r="NQ10" s="294"/>
      <c r="NR10" s="294"/>
      <c r="NS10" s="294"/>
      <c r="NT10" s="294"/>
      <c r="NU10" s="294"/>
      <c r="NV10" s="294"/>
      <c r="NW10" s="294"/>
      <c r="NX10" s="294"/>
      <c r="NY10" s="294"/>
      <c r="NZ10" s="294"/>
      <c r="OA10" s="294"/>
      <c r="OB10" s="294"/>
      <c r="OC10" s="294"/>
      <c r="OD10" s="294"/>
      <c r="OE10" s="294"/>
      <c r="OF10" s="294"/>
      <c r="OG10" s="294"/>
      <c r="OH10" s="294"/>
      <c r="OI10" s="294"/>
      <c r="OJ10" s="294"/>
      <c r="OK10" s="294"/>
      <c r="OL10" s="294"/>
      <c r="OM10" s="294"/>
      <c r="ON10" s="294"/>
      <c r="OO10" s="294"/>
      <c r="OP10" s="294"/>
      <c r="OQ10" s="294"/>
      <c r="OR10" s="294"/>
      <c r="OS10" s="294"/>
      <c r="OT10" s="294"/>
      <c r="OU10" s="294"/>
      <c r="OV10" s="294"/>
      <c r="OW10" s="294"/>
      <c r="OX10" s="294"/>
      <c r="OY10" s="294"/>
      <c r="OZ10" s="294"/>
      <c r="PA10" s="294"/>
      <c r="PB10" s="294"/>
      <c r="PC10" s="294"/>
      <c r="PD10" s="294"/>
      <c r="PE10" s="294"/>
      <c r="PF10" s="294"/>
      <c r="PG10" s="294"/>
      <c r="PH10" s="294"/>
      <c r="PI10" s="294"/>
      <c r="PJ10" s="294"/>
      <c r="PK10" s="294"/>
      <c r="PL10" s="294"/>
      <c r="PM10" s="294"/>
      <c r="PN10" s="294"/>
      <c r="PO10" s="294"/>
      <c r="PP10" s="294"/>
      <c r="PQ10" s="294"/>
      <c r="PR10" s="294"/>
      <c r="PS10" s="294"/>
      <c r="PT10" s="294"/>
      <c r="PU10" s="294"/>
      <c r="PV10" s="294"/>
      <c r="PW10" s="294"/>
      <c r="PX10" s="294"/>
      <c r="PY10" s="294"/>
      <c r="PZ10" s="294"/>
      <c r="QA10" s="294"/>
      <c r="QB10" s="294"/>
      <c r="QC10" s="294"/>
      <c r="QD10" s="294"/>
      <c r="QE10" s="294"/>
      <c r="QF10" s="294"/>
      <c r="QG10" s="294"/>
      <c r="QH10" s="294"/>
      <c r="QI10" s="294"/>
      <c r="QJ10" s="294"/>
      <c r="QK10" s="294"/>
      <c r="QL10" s="294"/>
      <c r="QM10" s="294"/>
      <c r="QN10" s="294"/>
      <c r="QO10" s="294"/>
      <c r="QP10" s="294"/>
      <c r="QQ10" s="294"/>
      <c r="QR10" s="294"/>
      <c r="QS10" s="294"/>
      <c r="QT10" s="294"/>
      <c r="QU10" s="294"/>
      <c r="QV10" s="294"/>
      <c r="QW10" s="294"/>
      <c r="QX10" s="294"/>
      <c r="QY10" s="294"/>
      <c r="QZ10" s="294"/>
      <c r="RA10" s="294"/>
      <c r="RB10" s="294"/>
      <c r="RC10" s="294"/>
      <c r="RD10" s="294"/>
      <c r="RE10" s="294"/>
      <c r="RF10" s="294"/>
      <c r="RG10" s="294"/>
      <c r="RH10" s="294"/>
      <c r="RI10" s="294"/>
      <c r="RJ10" s="294"/>
      <c r="RK10" s="294"/>
      <c r="RL10" s="294"/>
      <c r="RM10" s="294"/>
      <c r="RN10" s="294"/>
      <c r="RO10" s="294"/>
      <c r="RP10" s="294"/>
      <c r="RQ10" s="294"/>
      <c r="RR10" s="294"/>
      <c r="RS10" s="294"/>
      <c r="RT10" s="294"/>
      <c r="RU10" s="294"/>
      <c r="RV10" s="294"/>
      <c r="RW10" s="294"/>
      <c r="RX10" s="294"/>
      <c r="RY10" s="294"/>
      <c r="RZ10" s="294"/>
      <c r="SA10" s="294"/>
      <c r="SB10" s="294"/>
      <c r="SC10" s="294"/>
      <c r="SD10" s="294"/>
      <c r="SE10" s="294"/>
      <c r="SF10" s="294"/>
      <c r="SG10" s="294"/>
      <c r="SH10" s="294"/>
      <c r="SI10" s="294"/>
      <c r="SJ10" s="294"/>
      <c r="SK10" s="294"/>
      <c r="SL10" s="294"/>
      <c r="SM10" s="294"/>
      <c r="SN10" s="294"/>
      <c r="SO10" s="294"/>
      <c r="SP10" s="294"/>
      <c r="SQ10" s="294"/>
      <c r="SR10" s="294"/>
      <c r="SS10" s="294"/>
      <c r="ST10" s="294"/>
      <c r="SU10" s="294"/>
      <c r="SV10" s="294"/>
      <c r="SW10" s="294"/>
      <c r="SX10" s="294"/>
      <c r="SY10" s="294"/>
      <c r="SZ10" s="294"/>
      <c r="TA10" s="294"/>
      <c r="TB10" s="294"/>
      <c r="TC10" s="294"/>
      <c r="TD10" s="294"/>
      <c r="TE10" s="294"/>
      <c r="TF10" s="294"/>
      <c r="TG10" s="294"/>
      <c r="TH10" s="294"/>
      <c r="TI10" s="294"/>
      <c r="TJ10" s="294"/>
      <c r="TK10" s="294"/>
      <c r="TL10" s="294"/>
      <c r="TM10" s="294"/>
      <c r="TN10" s="294"/>
      <c r="TO10" s="294"/>
      <c r="TP10" s="294"/>
      <c r="TQ10" s="294"/>
      <c r="TR10" s="294"/>
      <c r="TS10" s="294"/>
      <c r="TT10" s="294"/>
      <c r="TU10" s="294"/>
      <c r="TV10" s="294"/>
      <c r="TW10" s="294"/>
      <c r="TX10" s="294"/>
      <c r="TY10" s="294"/>
      <c r="TZ10" s="294"/>
      <c r="UA10" s="294"/>
      <c r="UB10" s="294"/>
      <c r="UC10" s="294"/>
      <c r="UD10" s="294"/>
      <c r="UE10" s="294"/>
      <c r="UF10" s="294"/>
      <c r="UG10" s="294"/>
      <c r="UH10" s="294"/>
      <c r="UI10" s="294"/>
      <c r="UJ10" s="294"/>
      <c r="UK10" s="294"/>
      <c r="UL10" s="294"/>
      <c r="UM10" s="294"/>
      <c r="UN10" s="294"/>
      <c r="UO10" s="294"/>
      <c r="UP10" s="294"/>
      <c r="UQ10" s="294"/>
      <c r="UR10" s="294"/>
      <c r="US10" s="294"/>
      <c r="UT10" s="294"/>
      <c r="UU10" s="294"/>
      <c r="UV10" s="294"/>
      <c r="UW10" s="294"/>
      <c r="UX10" s="294"/>
      <c r="UY10" s="294"/>
      <c r="UZ10" s="294"/>
      <c r="VA10" s="294"/>
      <c r="VB10" s="294"/>
      <c r="VC10" s="294"/>
      <c r="VD10" s="294"/>
      <c r="VE10" s="294"/>
      <c r="VF10" s="294"/>
      <c r="VG10" s="294"/>
      <c r="VH10" s="294"/>
      <c r="VI10" s="294"/>
      <c r="VJ10" s="294"/>
      <c r="VK10" s="294"/>
      <c r="VL10" s="294"/>
      <c r="VM10" s="294"/>
      <c r="VN10" s="294"/>
      <c r="VO10" s="294"/>
      <c r="VP10" s="294"/>
      <c r="VQ10" s="294"/>
      <c r="VR10" s="294"/>
      <c r="VS10" s="294"/>
      <c r="VT10" s="294"/>
      <c r="VU10" s="294"/>
      <c r="VV10" s="294"/>
      <c r="VW10" s="294"/>
      <c r="VX10" s="294"/>
      <c r="VY10" s="294"/>
      <c r="VZ10" s="294"/>
      <c r="WA10" s="294"/>
      <c r="WB10" s="294"/>
      <c r="WC10" s="294"/>
      <c r="WD10" s="294"/>
      <c r="WE10" s="294"/>
      <c r="WF10" s="294"/>
      <c r="WG10" s="294"/>
      <c r="WH10" s="294"/>
      <c r="WI10" s="294"/>
      <c r="WJ10" s="294"/>
      <c r="WK10" s="294"/>
      <c r="WL10" s="294"/>
      <c r="WM10" s="294"/>
      <c r="WN10" s="294"/>
      <c r="WO10" s="294"/>
      <c r="WP10" s="294"/>
      <c r="WQ10" s="294"/>
      <c r="WR10" s="294"/>
      <c r="WS10" s="294"/>
      <c r="WT10" s="294"/>
      <c r="WU10" s="294"/>
      <c r="WV10" s="294"/>
      <c r="WW10" s="294"/>
      <c r="WX10" s="294"/>
      <c r="WY10" s="294"/>
      <c r="WZ10" s="294"/>
      <c r="XA10" s="294"/>
      <c r="XB10" s="294"/>
      <c r="XC10" s="294"/>
      <c r="XD10" s="294"/>
      <c r="XE10" s="294"/>
      <c r="XF10" s="294"/>
      <c r="XG10" s="294"/>
      <c r="XH10" s="294"/>
      <c r="XI10" s="294"/>
      <c r="XJ10" s="294"/>
      <c r="XK10" s="294"/>
      <c r="XL10" s="294"/>
      <c r="XM10" s="294"/>
      <c r="XN10" s="294"/>
      <c r="XO10" s="294"/>
      <c r="XP10" s="294"/>
      <c r="XQ10" s="294"/>
      <c r="XR10" s="294"/>
      <c r="XS10" s="294"/>
      <c r="XT10" s="294"/>
      <c r="XU10" s="294"/>
      <c r="XV10" s="294"/>
      <c r="XW10" s="294"/>
      <c r="XX10" s="294"/>
      <c r="XY10" s="294"/>
      <c r="XZ10" s="294"/>
      <c r="YA10" s="294"/>
      <c r="YB10" s="294"/>
      <c r="YC10" s="294"/>
      <c r="YD10" s="294"/>
      <c r="YE10" s="294"/>
      <c r="YF10" s="294"/>
      <c r="YG10" s="294"/>
      <c r="YH10" s="294"/>
      <c r="YI10" s="294"/>
      <c r="YJ10" s="294"/>
      <c r="YK10" s="294"/>
      <c r="YL10" s="294"/>
      <c r="YM10" s="294"/>
      <c r="YN10" s="294"/>
      <c r="YO10" s="294"/>
      <c r="YP10" s="294"/>
      <c r="YQ10" s="294"/>
      <c r="YR10" s="294"/>
      <c r="YS10" s="294"/>
      <c r="YT10" s="294"/>
      <c r="YU10" s="294"/>
      <c r="YV10" s="294"/>
      <c r="YW10" s="294"/>
      <c r="YX10" s="294"/>
      <c r="YY10" s="294"/>
      <c r="YZ10" s="294"/>
      <c r="ZA10" s="294"/>
      <c r="ZB10" s="294"/>
      <c r="ZC10" s="294"/>
      <c r="ZD10" s="294"/>
      <c r="ZE10" s="294"/>
      <c r="ZF10" s="294"/>
      <c r="ZG10" s="294"/>
      <c r="ZH10" s="294"/>
      <c r="ZI10" s="294"/>
      <c r="ZJ10" s="294"/>
      <c r="ZK10" s="294"/>
      <c r="ZL10" s="294"/>
      <c r="ZM10" s="294"/>
      <c r="ZN10" s="294"/>
      <c r="ZO10" s="294"/>
      <c r="ZP10" s="294"/>
      <c r="ZQ10" s="294"/>
      <c r="ZR10" s="294"/>
      <c r="ZS10" s="294"/>
      <c r="ZT10" s="294"/>
      <c r="ZU10" s="294"/>
      <c r="ZV10" s="294"/>
      <c r="ZW10" s="294"/>
      <c r="ZX10" s="294"/>
      <c r="ZY10" s="294"/>
      <c r="ZZ10" s="294"/>
      <c r="AAA10" s="294"/>
      <c r="AAB10" s="294"/>
      <c r="AAC10" s="294"/>
      <c r="AAD10" s="294"/>
      <c r="AAE10" s="294"/>
      <c r="AAF10" s="294"/>
      <c r="AAG10" s="294"/>
      <c r="AAH10" s="294"/>
      <c r="AAI10" s="294"/>
      <c r="AAJ10" s="294"/>
      <c r="AAK10" s="294"/>
      <c r="AAL10" s="294"/>
      <c r="AAM10" s="294"/>
      <c r="AAN10" s="294"/>
      <c r="AAO10" s="294"/>
      <c r="AAP10" s="294"/>
      <c r="AAQ10" s="294"/>
      <c r="AAR10" s="294"/>
      <c r="AAS10" s="294"/>
      <c r="AAT10" s="294"/>
      <c r="AAU10" s="294"/>
      <c r="AAV10" s="294"/>
      <c r="AAW10" s="294"/>
      <c r="AAX10" s="294"/>
      <c r="AAY10" s="294"/>
      <c r="AAZ10" s="294"/>
      <c r="ABA10" s="294"/>
      <c r="ABB10" s="294"/>
      <c r="ABC10" s="294"/>
      <c r="ABD10" s="294"/>
      <c r="ABE10" s="294"/>
      <c r="ABF10" s="294"/>
      <c r="ABG10" s="294"/>
      <c r="ABH10" s="294"/>
      <c r="ABI10" s="294"/>
      <c r="ABJ10" s="294"/>
      <c r="ABK10" s="294"/>
      <c r="ABL10" s="294"/>
      <c r="ABM10" s="294"/>
      <c r="ABN10" s="294"/>
      <c r="ABO10" s="294"/>
      <c r="ABP10" s="294"/>
      <c r="ABQ10" s="294"/>
      <c r="ABR10" s="294"/>
      <c r="ABS10" s="294"/>
      <c r="ABT10" s="294"/>
      <c r="ABU10" s="294"/>
      <c r="ABV10" s="294"/>
      <c r="ABW10" s="294"/>
      <c r="ABX10" s="294"/>
      <c r="ABY10" s="294"/>
      <c r="ABZ10" s="294"/>
      <c r="ACA10" s="294"/>
      <c r="ACB10" s="294"/>
      <c r="ACC10" s="294"/>
      <c r="ACD10" s="294"/>
      <c r="ACE10" s="294"/>
      <c r="ACF10" s="294"/>
      <c r="ACG10" s="294"/>
      <c r="ACH10" s="294"/>
      <c r="ACI10" s="294"/>
      <c r="ACJ10" s="294"/>
      <c r="ACK10" s="294"/>
      <c r="ACL10" s="294"/>
      <c r="ACM10" s="294"/>
      <c r="ACN10" s="294"/>
      <c r="ACO10" s="294"/>
      <c r="ACP10" s="294"/>
      <c r="ACQ10" s="294"/>
      <c r="ACR10" s="294"/>
      <c r="ACS10" s="294"/>
      <c r="ACT10" s="294"/>
      <c r="ACU10" s="294"/>
      <c r="ACV10" s="294"/>
      <c r="ACW10" s="294"/>
      <c r="ACX10" s="294"/>
      <c r="ACY10" s="294"/>
      <c r="ACZ10" s="294"/>
      <c r="ADA10" s="294"/>
      <c r="ADB10" s="294"/>
      <c r="ADC10" s="294"/>
      <c r="ADD10" s="294"/>
      <c r="ADE10" s="294"/>
      <c r="ADF10" s="294"/>
      <c r="ADG10" s="294"/>
      <c r="ADH10" s="294"/>
      <c r="ADI10" s="294"/>
      <c r="ADJ10" s="294"/>
      <c r="ADK10" s="294"/>
      <c r="ADL10" s="294"/>
      <c r="ADM10" s="294"/>
      <c r="ADN10" s="294"/>
      <c r="ADO10" s="294"/>
      <c r="ADP10" s="294"/>
      <c r="ADQ10" s="294"/>
      <c r="ADR10" s="294"/>
      <c r="ADS10" s="294"/>
      <c r="ADT10" s="294"/>
      <c r="ADU10" s="294"/>
      <c r="ADV10" s="294"/>
      <c r="ADW10" s="294"/>
      <c r="ADX10" s="294"/>
      <c r="ADY10" s="294"/>
      <c r="ADZ10" s="294"/>
      <c r="AEA10" s="294"/>
      <c r="AEB10" s="294"/>
      <c r="AEC10" s="294"/>
      <c r="AED10" s="294"/>
      <c r="AEE10" s="294"/>
      <c r="AEF10" s="294"/>
    </row>
    <row r="11" spans="1:812" x14ac:dyDescent="0.25">
      <c r="A11" s="249">
        <v>1</v>
      </c>
      <c r="B11" s="249">
        <f>A11+1</f>
        <v>2</v>
      </c>
      <c r="C11" s="249">
        <f t="shared" ref="C11:N11" si="0">B11+1</f>
        <v>3</v>
      </c>
      <c r="D11" s="249">
        <f t="shared" si="0"/>
        <v>4</v>
      </c>
      <c r="E11" s="249">
        <f t="shared" si="0"/>
        <v>5</v>
      </c>
      <c r="F11" s="249">
        <f t="shared" si="0"/>
        <v>6</v>
      </c>
      <c r="G11" s="249">
        <f t="shared" si="0"/>
        <v>7</v>
      </c>
      <c r="H11" s="249">
        <f t="shared" si="0"/>
        <v>8</v>
      </c>
      <c r="I11" s="249">
        <f t="shared" si="0"/>
        <v>9</v>
      </c>
      <c r="J11" s="249">
        <f t="shared" si="0"/>
        <v>10</v>
      </c>
      <c r="K11" s="249">
        <f t="shared" si="0"/>
        <v>11</v>
      </c>
      <c r="L11" s="249">
        <f t="shared" si="0"/>
        <v>12</v>
      </c>
      <c r="M11" s="249">
        <f t="shared" si="0"/>
        <v>13</v>
      </c>
      <c r="N11" s="249">
        <f t="shared" si="0"/>
        <v>14</v>
      </c>
      <c r="O11" s="249">
        <f t="shared" ref="O11" si="1">N11+1</f>
        <v>15</v>
      </c>
      <c r="P11" s="249">
        <f t="shared" ref="P11" si="2">O11+1</f>
        <v>16</v>
      </c>
      <c r="Q11" s="249">
        <f t="shared" ref="Q11" si="3">P11+1</f>
        <v>17</v>
      </c>
      <c r="R11" s="249">
        <f t="shared" ref="R11" si="4">Q11+1</f>
        <v>18</v>
      </c>
      <c r="S11" s="249">
        <f t="shared" ref="S11" si="5">R11+1</f>
        <v>19</v>
      </c>
      <c r="T11" s="249">
        <f t="shared" ref="T11" si="6">S11+1</f>
        <v>20</v>
      </c>
      <c r="U11" s="249">
        <f t="shared" ref="U11" si="7">T11+1</f>
        <v>21</v>
      </c>
      <c r="V11" s="249">
        <f t="shared" ref="V11" si="8">U11+1</f>
        <v>22</v>
      </c>
      <c r="W11" s="249">
        <f t="shared" ref="W11" si="9">V11+1</f>
        <v>23</v>
      </c>
      <c r="X11" s="249">
        <f t="shared" ref="X11" si="10">W11+1</f>
        <v>24</v>
      </c>
      <c r="Y11" s="249">
        <f t="shared" ref="Y11" si="11">X11+1</f>
        <v>25</v>
      </c>
      <c r="Z11" s="249">
        <f t="shared" ref="Z11" si="12">Y11+1</f>
        <v>26</v>
      </c>
      <c r="AA11" s="249">
        <f t="shared" ref="AA11" si="13">Z11+1</f>
        <v>27</v>
      </c>
      <c r="AB11" s="249">
        <f t="shared" ref="AB11" si="14">AA11+1</f>
        <v>28</v>
      </c>
      <c r="AC11" s="249">
        <f t="shared" ref="AC11" si="15">AB11+1</f>
        <v>29</v>
      </c>
      <c r="AD11" s="249">
        <f t="shared" ref="AD11" si="16">AC11+1</f>
        <v>30</v>
      </c>
      <c r="AE11" s="249">
        <f t="shared" ref="AE11" si="17">AD11+1</f>
        <v>31</v>
      </c>
      <c r="AF11" s="249">
        <f t="shared" ref="AF11" si="18">AE11+1</f>
        <v>32</v>
      </c>
      <c r="AG11" s="249">
        <f t="shared" ref="AG11" si="19">AF11+1</f>
        <v>33</v>
      </c>
      <c r="AH11" s="249">
        <f t="shared" ref="AH11" si="20">AG11+1</f>
        <v>34</v>
      </c>
      <c r="AI11" s="249">
        <f t="shared" ref="AI11" si="21">AH11+1</f>
        <v>35</v>
      </c>
      <c r="AJ11" s="249">
        <f t="shared" ref="AJ11" si="22">AI11+1</f>
        <v>36</v>
      </c>
      <c r="AK11" s="249">
        <f t="shared" ref="AK11" si="23">AJ11+1</f>
        <v>37</v>
      </c>
      <c r="AL11" s="249">
        <f t="shared" ref="AL11" si="24">AK11+1</f>
        <v>38</v>
      </c>
      <c r="AM11" s="249">
        <f t="shared" ref="AM11" si="25">AL11+1</f>
        <v>39</v>
      </c>
      <c r="AN11" s="249">
        <f t="shared" ref="AN11" si="26">AM11+1</f>
        <v>40</v>
      </c>
      <c r="AO11" s="249">
        <f t="shared" ref="AO11" si="27">AN11+1</f>
        <v>41</v>
      </c>
      <c r="AP11" s="249">
        <f t="shared" ref="AP11" si="28">AO11+1</f>
        <v>42</v>
      </c>
      <c r="AQ11" s="249">
        <f t="shared" ref="AQ11" si="29">AP11+1</f>
        <v>43</v>
      </c>
      <c r="AR11" s="249">
        <f t="shared" ref="AR11" si="30">AQ11+1</f>
        <v>44</v>
      </c>
      <c r="AS11" s="249">
        <f t="shared" ref="AS11" si="31">AR11+1</f>
        <v>45</v>
      </c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296"/>
      <c r="BG11" s="296"/>
      <c r="BH11" s="296"/>
      <c r="BI11" s="296"/>
      <c r="BJ11" s="296"/>
      <c r="BK11" s="296"/>
      <c r="BL11" s="296"/>
      <c r="BM11" s="296"/>
      <c r="BN11" s="296"/>
      <c r="BO11" s="296"/>
      <c r="BP11" s="296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2"/>
      <c r="CW11" s="282"/>
      <c r="CX11" s="282"/>
      <c r="CY11" s="282"/>
      <c r="CZ11" s="282"/>
      <c r="DA11" s="282"/>
      <c r="DB11" s="282"/>
      <c r="DC11" s="282"/>
      <c r="DD11" s="282"/>
      <c r="DE11" s="282"/>
      <c r="DF11" s="282"/>
      <c r="DG11" s="282"/>
      <c r="DH11" s="282"/>
      <c r="DI11" s="282"/>
      <c r="DJ11" s="282"/>
      <c r="DK11" s="282"/>
      <c r="DL11" s="282"/>
      <c r="DM11" s="282"/>
      <c r="DN11" s="282"/>
      <c r="DO11" s="282"/>
      <c r="DP11" s="282"/>
      <c r="DQ11" s="282"/>
      <c r="DR11" s="282"/>
      <c r="DS11" s="282"/>
      <c r="DT11" s="282"/>
      <c r="DU11" s="282"/>
      <c r="DV11" s="282"/>
      <c r="DW11" s="282"/>
      <c r="DX11" s="282"/>
      <c r="DY11" s="282"/>
      <c r="DZ11" s="282"/>
      <c r="EA11" s="282"/>
      <c r="EB11" s="282"/>
      <c r="EC11" s="282"/>
      <c r="ED11" s="282"/>
      <c r="EE11" s="282"/>
      <c r="EF11" s="282"/>
      <c r="EG11" s="282"/>
      <c r="EH11" s="282"/>
      <c r="EI11" s="282"/>
      <c r="EJ11" s="282"/>
      <c r="EK11" s="282"/>
      <c r="EL11" s="282"/>
      <c r="EM11" s="282"/>
      <c r="EN11" s="282"/>
      <c r="EO11" s="282"/>
      <c r="EP11" s="282"/>
      <c r="EQ11" s="282"/>
      <c r="ER11" s="282"/>
      <c r="ES11" s="282"/>
      <c r="ET11" s="282"/>
      <c r="EU11" s="282"/>
      <c r="EV11" s="282"/>
      <c r="EW11" s="282"/>
      <c r="EX11" s="282"/>
      <c r="EY11" s="282"/>
      <c r="EZ11" s="282"/>
      <c r="FA11" s="282"/>
      <c r="FB11" s="282"/>
      <c r="FC11" s="282"/>
      <c r="FD11" s="282"/>
      <c r="FE11" s="282"/>
      <c r="FF11" s="282"/>
      <c r="FG11" s="282"/>
      <c r="FH11" s="282"/>
      <c r="FI11" s="282"/>
      <c r="FJ11" s="282"/>
      <c r="FK11" s="282"/>
      <c r="FL11" s="282"/>
      <c r="FM11" s="282"/>
      <c r="FN11" s="282"/>
      <c r="FO11" s="282"/>
      <c r="FP11" s="282"/>
      <c r="FQ11" s="282"/>
      <c r="FR11" s="282"/>
      <c r="FS11" s="282"/>
      <c r="FT11" s="282"/>
      <c r="FU11" s="282"/>
      <c r="FV11" s="282"/>
      <c r="FW11" s="282"/>
      <c r="FX11" s="282"/>
      <c r="FY11" s="282"/>
      <c r="FZ11" s="282"/>
      <c r="GA11" s="282"/>
      <c r="GB11" s="282"/>
      <c r="GC11" s="282"/>
      <c r="GD11" s="282"/>
      <c r="GE11" s="282"/>
      <c r="GF11" s="282"/>
      <c r="GG11" s="282"/>
      <c r="GH11" s="282"/>
      <c r="GI11" s="282"/>
      <c r="GJ11" s="282"/>
      <c r="GK11" s="282"/>
      <c r="GL11" s="282"/>
      <c r="GM11" s="282"/>
      <c r="GN11" s="282"/>
      <c r="GO11" s="282"/>
      <c r="GP11" s="282"/>
      <c r="GQ11" s="282"/>
      <c r="GR11" s="282"/>
      <c r="GS11" s="282"/>
      <c r="GT11" s="282"/>
      <c r="GU11" s="282"/>
      <c r="GV11" s="282"/>
      <c r="GW11" s="282"/>
      <c r="GX11" s="282"/>
      <c r="GY11" s="282"/>
      <c r="GZ11" s="282"/>
      <c r="HA11" s="282"/>
      <c r="HB11" s="282"/>
      <c r="HC11" s="282"/>
      <c r="HD11" s="282"/>
      <c r="HE11" s="282"/>
      <c r="HF11" s="282"/>
      <c r="HG11" s="282"/>
      <c r="HH11" s="282"/>
      <c r="HI11" s="282"/>
      <c r="HJ11" s="282"/>
      <c r="HK11" s="282"/>
      <c r="HL11" s="282"/>
      <c r="HM11" s="282"/>
      <c r="HN11" s="282"/>
      <c r="HO11" s="282"/>
      <c r="HP11" s="282"/>
      <c r="HQ11" s="282"/>
      <c r="HR11" s="282"/>
      <c r="HS11" s="282"/>
      <c r="HT11" s="282"/>
      <c r="HU11" s="282"/>
      <c r="HV11" s="282"/>
      <c r="HW11" s="282"/>
      <c r="HX11" s="282"/>
      <c r="HY11" s="282"/>
      <c r="HZ11" s="282"/>
      <c r="IA11" s="282"/>
      <c r="IB11" s="282"/>
      <c r="IC11" s="282"/>
      <c r="ID11" s="282"/>
      <c r="IE11" s="282"/>
      <c r="IF11" s="282"/>
      <c r="IG11" s="282"/>
      <c r="IH11" s="282"/>
      <c r="II11" s="282"/>
      <c r="IJ11" s="282"/>
      <c r="IK11" s="282"/>
      <c r="IL11" s="282"/>
      <c r="IM11" s="282"/>
      <c r="IN11" s="282"/>
      <c r="IO11" s="282"/>
      <c r="IP11" s="282"/>
      <c r="IQ11" s="282"/>
      <c r="IR11" s="282"/>
      <c r="IS11" s="282"/>
      <c r="IT11" s="282"/>
      <c r="IU11" s="282"/>
      <c r="IV11" s="282"/>
      <c r="IW11" s="282"/>
      <c r="IX11" s="282"/>
      <c r="IY11" s="282"/>
      <c r="IZ11" s="282"/>
      <c r="JA11" s="282"/>
      <c r="JB11" s="282"/>
      <c r="JC11" s="282"/>
      <c r="JD11" s="282"/>
      <c r="JE11" s="282"/>
      <c r="JF11" s="282"/>
      <c r="JG11" s="282"/>
      <c r="JH11" s="282"/>
      <c r="JI11" s="282"/>
      <c r="JJ11" s="282"/>
      <c r="JK11" s="282"/>
      <c r="JL11" s="282"/>
      <c r="JM11" s="282"/>
      <c r="JN11" s="282"/>
      <c r="JO11" s="282"/>
      <c r="JP11" s="282"/>
      <c r="JQ11" s="282"/>
      <c r="JR11" s="282"/>
      <c r="JS11" s="282"/>
      <c r="JT11" s="282"/>
      <c r="JU11" s="282"/>
      <c r="JV11" s="282"/>
      <c r="JW11" s="282"/>
      <c r="JX11" s="282"/>
      <c r="JY11" s="282"/>
      <c r="JZ11" s="282"/>
      <c r="KA11" s="282"/>
      <c r="KB11" s="282"/>
      <c r="KC11" s="282"/>
      <c r="KD11" s="282"/>
      <c r="KE11" s="282"/>
      <c r="KF11" s="282"/>
      <c r="KG11" s="282"/>
      <c r="KH11" s="282"/>
      <c r="KI11" s="282"/>
      <c r="KJ11" s="282"/>
      <c r="KK11" s="282"/>
      <c r="KL11" s="282"/>
      <c r="KM11" s="282"/>
      <c r="KN11" s="282"/>
      <c r="KO11" s="282"/>
      <c r="KP11" s="282"/>
      <c r="KQ11" s="282"/>
      <c r="KR11" s="282"/>
      <c r="KS11" s="282"/>
      <c r="KT11" s="282"/>
      <c r="KU11" s="282"/>
      <c r="KV11" s="282"/>
      <c r="KW11" s="282"/>
      <c r="KX11" s="282"/>
      <c r="KY11" s="282"/>
      <c r="KZ11" s="282"/>
      <c r="LA11" s="282"/>
      <c r="LB11" s="282"/>
      <c r="LC11" s="282"/>
      <c r="LD11" s="282"/>
      <c r="LE11" s="282"/>
      <c r="LF11" s="282"/>
      <c r="LG11" s="282"/>
      <c r="LH11" s="282"/>
      <c r="LI11" s="282"/>
      <c r="LJ11" s="282"/>
      <c r="LK11" s="282"/>
      <c r="LL11" s="282"/>
      <c r="LM11" s="282"/>
      <c r="LN11" s="282"/>
      <c r="LO11" s="282"/>
      <c r="LP11" s="282"/>
      <c r="LQ11" s="282"/>
      <c r="LR11" s="282"/>
      <c r="LS11" s="282"/>
      <c r="LT11" s="282"/>
      <c r="LU11" s="282"/>
      <c r="LV11" s="282"/>
      <c r="LW11" s="282"/>
      <c r="LX11" s="282"/>
      <c r="LY11" s="282"/>
      <c r="LZ11" s="282"/>
      <c r="MA11" s="282"/>
      <c r="MB11" s="282"/>
      <c r="MC11" s="282"/>
      <c r="MD11" s="282"/>
      <c r="ME11" s="282"/>
      <c r="MF11" s="282"/>
      <c r="MG11" s="282"/>
      <c r="MH11" s="282"/>
      <c r="MI11" s="282"/>
      <c r="MJ11" s="282"/>
      <c r="MK11" s="282"/>
      <c r="ML11" s="282"/>
      <c r="MM11" s="282"/>
      <c r="MN11" s="282"/>
      <c r="MO11" s="282"/>
      <c r="MP11" s="282"/>
      <c r="MQ11" s="282"/>
      <c r="MR11" s="282"/>
      <c r="MS11" s="282"/>
      <c r="MT11" s="282"/>
      <c r="MU11" s="282"/>
      <c r="MV11" s="282"/>
      <c r="MW11" s="282"/>
      <c r="MX11" s="282"/>
      <c r="MY11" s="282"/>
      <c r="MZ11" s="282"/>
      <c r="NA11" s="282"/>
      <c r="NB11" s="282"/>
      <c r="NC11" s="282"/>
      <c r="ND11" s="282"/>
      <c r="NE11" s="282"/>
      <c r="NF11" s="282"/>
      <c r="NG11" s="282"/>
      <c r="NH11" s="282"/>
      <c r="NI11" s="282"/>
      <c r="NJ11" s="282"/>
      <c r="NK11" s="282"/>
      <c r="NL11" s="282"/>
      <c r="NM11" s="282"/>
      <c r="NN11" s="282"/>
      <c r="NO11" s="282"/>
      <c r="NP11" s="282"/>
      <c r="NQ11" s="282"/>
      <c r="NR11" s="282"/>
      <c r="NS11" s="282"/>
      <c r="NT11" s="282"/>
      <c r="NU11" s="282"/>
      <c r="NV11" s="282"/>
      <c r="NW11" s="282"/>
      <c r="NX11" s="282"/>
      <c r="NY11" s="282"/>
      <c r="NZ11" s="282"/>
      <c r="OA11" s="282"/>
      <c r="OB11" s="282"/>
      <c r="OC11" s="282"/>
      <c r="OD11" s="282"/>
      <c r="OE11" s="282"/>
      <c r="OF11" s="282"/>
      <c r="OG11" s="282"/>
      <c r="OH11" s="282"/>
      <c r="OI11" s="282"/>
      <c r="OJ11" s="282"/>
      <c r="OK11" s="282"/>
      <c r="OL11" s="282"/>
      <c r="OM11" s="282"/>
      <c r="ON11" s="282"/>
      <c r="OO11" s="282"/>
      <c r="OP11" s="282"/>
      <c r="OQ11" s="282"/>
      <c r="OR11" s="282"/>
      <c r="OS11" s="282"/>
      <c r="OT11" s="282"/>
      <c r="OU11" s="282"/>
      <c r="OV11" s="282"/>
      <c r="OW11" s="282"/>
      <c r="OX11" s="282"/>
      <c r="OY11" s="282"/>
      <c r="OZ11" s="282"/>
      <c r="PA11" s="282"/>
      <c r="PB11" s="282"/>
      <c r="PC11" s="282"/>
      <c r="PD11" s="282"/>
      <c r="PE11" s="282"/>
      <c r="PF11" s="282"/>
      <c r="PG11" s="282"/>
      <c r="PH11" s="282"/>
      <c r="PI11" s="282"/>
      <c r="PJ11" s="282"/>
      <c r="PK11" s="282"/>
      <c r="PL11" s="282"/>
      <c r="PM11" s="282"/>
      <c r="PN11" s="282"/>
      <c r="PO11" s="282"/>
      <c r="PP11" s="282"/>
      <c r="PQ11" s="282"/>
      <c r="PR11" s="282"/>
      <c r="PS11" s="282"/>
      <c r="PT11" s="282"/>
      <c r="PU11" s="282"/>
      <c r="PV11" s="282"/>
      <c r="PW11" s="282"/>
      <c r="PX11" s="282"/>
      <c r="PY11" s="282"/>
      <c r="PZ11" s="282"/>
      <c r="QA11" s="282"/>
      <c r="QB11" s="282"/>
      <c r="QC11" s="282"/>
      <c r="QD11" s="282"/>
      <c r="QE11" s="282"/>
      <c r="QF11" s="282"/>
      <c r="QG11" s="282"/>
      <c r="QH11" s="282"/>
      <c r="QI11" s="282"/>
      <c r="QJ11" s="282"/>
      <c r="QK11" s="282"/>
      <c r="QL11" s="282"/>
      <c r="QM11" s="282"/>
      <c r="QN11" s="282"/>
      <c r="QO11" s="282"/>
      <c r="QP11" s="282"/>
      <c r="QQ11" s="282"/>
      <c r="QR11" s="282"/>
      <c r="QS11" s="282"/>
      <c r="QT11" s="282"/>
      <c r="QU11" s="282"/>
      <c r="QV11" s="282"/>
      <c r="QW11" s="282"/>
      <c r="QX11" s="282"/>
      <c r="QY11" s="282"/>
      <c r="QZ11" s="282"/>
      <c r="RA11" s="282"/>
      <c r="RB11" s="282"/>
      <c r="RC11" s="282"/>
      <c r="RD11" s="282"/>
      <c r="RE11" s="282"/>
      <c r="RF11" s="282"/>
      <c r="RG11" s="282"/>
      <c r="RH11" s="282"/>
      <c r="RI11" s="282"/>
      <c r="RJ11" s="282"/>
      <c r="RK11" s="282"/>
      <c r="RL11" s="282"/>
      <c r="RM11" s="282"/>
      <c r="RN11" s="282"/>
      <c r="RO11" s="282"/>
      <c r="RP11" s="282"/>
      <c r="RQ11" s="282"/>
      <c r="RR11" s="282"/>
      <c r="RS11" s="282"/>
      <c r="RT11" s="282"/>
      <c r="RU11" s="282"/>
      <c r="RV11" s="282"/>
      <c r="RW11" s="282"/>
      <c r="RX11" s="282"/>
      <c r="RY11" s="282"/>
      <c r="RZ11" s="282"/>
      <c r="SA11" s="282"/>
      <c r="SB11" s="282"/>
      <c r="SC11" s="282"/>
      <c r="SD11" s="282"/>
      <c r="SE11" s="282"/>
      <c r="SF11" s="282"/>
      <c r="SG11" s="282"/>
      <c r="SH11" s="282"/>
      <c r="SI11" s="282"/>
      <c r="SJ11" s="282"/>
      <c r="SK11" s="282"/>
      <c r="SL11" s="282"/>
      <c r="SM11" s="282"/>
      <c r="SN11" s="282"/>
      <c r="SO11" s="282"/>
      <c r="SP11" s="282"/>
      <c r="SQ11" s="282"/>
      <c r="SR11" s="282"/>
      <c r="SS11" s="282"/>
      <c r="ST11" s="282"/>
      <c r="SU11" s="282"/>
      <c r="SV11" s="282"/>
      <c r="SW11" s="282"/>
      <c r="SX11" s="282"/>
      <c r="SY11" s="282"/>
      <c r="SZ11" s="282"/>
      <c r="TA11" s="282"/>
      <c r="TB11" s="282"/>
      <c r="TC11" s="282"/>
      <c r="TD11" s="282"/>
      <c r="TE11" s="282"/>
      <c r="TF11" s="282"/>
      <c r="TG11" s="282"/>
      <c r="TH11" s="282"/>
      <c r="TI11" s="282"/>
      <c r="TJ11" s="282"/>
      <c r="TK11" s="282"/>
      <c r="TL11" s="282"/>
      <c r="TM11" s="282"/>
      <c r="TN11" s="282"/>
      <c r="TO11" s="282"/>
      <c r="TP11" s="282"/>
      <c r="TQ11" s="282"/>
      <c r="TR11" s="282"/>
      <c r="TS11" s="282"/>
      <c r="TT11" s="282"/>
      <c r="TU11" s="282"/>
      <c r="TV11" s="282"/>
      <c r="TW11" s="282"/>
      <c r="TX11" s="282"/>
      <c r="TY11" s="282"/>
      <c r="TZ11" s="282"/>
      <c r="UA11" s="282"/>
      <c r="UB11" s="282"/>
      <c r="UC11" s="282"/>
      <c r="UD11" s="282"/>
      <c r="UE11" s="282"/>
      <c r="UF11" s="282"/>
      <c r="UG11" s="282"/>
      <c r="UH11" s="282"/>
      <c r="UI11" s="282"/>
      <c r="UJ11" s="282"/>
      <c r="UK11" s="282"/>
      <c r="UL11" s="282"/>
      <c r="UM11" s="282"/>
      <c r="UN11" s="282"/>
      <c r="UO11" s="282"/>
      <c r="UP11" s="282"/>
      <c r="UQ11" s="282"/>
      <c r="UR11" s="282"/>
      <c r="US11" s="282"/>
      <c r="UT11" s="282"/>
      <c r="UU11" s="282"/>
      <c r="UV11" s="282"/>
      <c r="UW11" s="282"/>
      <c r="UX11" s="282"/>
      <c r="UY11" s="282"/>
      <c r="UZ11" s="282"/>
      <c r="VA11" s="282"/>
      <c r="VB11" s="282"/>
      <c r="VC11" s="282"/>
      <c r="VD11" s="282"/>
      <c r="VE11" s="282"/>
      <c r="VF11" s="282"/>
      <c r="VG11" s="282"/>
      <c r="VH11" s="282"/>
      <c r="VI11" s="282"/>
      <c r="VJ11" s="282"/>
      <c r="VK11" s="282"/>
      <c r="VL11" s="282"/>
      <c r="VM11" s="282"/>
      <c r="VN11" s="282"/>
      <c r="VO11" s="282"/>
      <c r="VP11" s="282"/>
      <c r="VQ11" s="282"/>
      <c r="VR11" s="282"/>
      <c r="VS11" s="282"/>
      <c r="VT11" s="282"/>
      <c r="VU11" s="282"/>
      <c r="VV11" s="282"/>
      <c r="VW11" s="282"/>
      <c r="VX11" s="282"/>
      <c r="VY11" s="282"/>
      <c r="VZ11" s="282"/>
      <c r="WA11" s="282"/>
      <c r="WB11" s="282"/>
      <c r="WC11" s="282"/>
      <c r="WD11" s="282"/>
      <c r="WE11" s="282"/>
      <c r="WF11" s="282"/>
      <c r="WG11" s="282"/>
      <c r="WH11" s="282"/>
      <c r="WI11" s="282"/>
      <c r="WJ11" s="282"/>
      <c r="WK11" s="282"/>
      <c r="WL11" s="282"/>
      <c r="WM11" s="282"/>
      <c r="WN11" s="282"/>
      <c r="WO11" s="282"/>
      <c r="WP11" s="282"/>
      <c r="WQ11" s="282"/>
      <c r="WR11" s="282"/>
      <c r="WS11" s="282"/>
      <c r="WT11" s="282"/>
      <c r="WU11" s="282"/>
      <c r="WV11" s="282"/>
      <c r="WW11" s="282"/>
      <c r="WX11" s="282"/>
      <c r="WY11" s="282"/>
      <c r="WZ11" s="282"/>
      <c r="XA11" s="282"/>
      <c r="XB11" s="282"/>
      <c r="XC11" s="282"/>
      <c r="XD11" s="282"/>
      <c r="XE11" s="282"/>
      <c r="XF11" s="282"/>
      <c r="XG11" s="282"/>
      <c r="XH11" s="282"/>
      <c r="XI11" s="282"/>
      <c r="XJ11" s="282"/>
      <c r="XK11" s="282"/>
      <c r="XL11" s="282"/>
      <c r="XM11" s="282"/>
      <c r="XN11" s="282"/>
      <c r="XO11" s="282"/>
      <c r="XP11" s="282"/>
      <c r="XQ11" s="282"/>
      <c r="XR11" s="282"/>
      <c r="XS11" s="282"/>
      <c r="XT11" s="282"/>
      <c r="XU11" s="282"/>
      <c r="XV11" s="282"/>
      <c r="XW11" s="282"/>
      <c r="XX11" s="282"/>
      <c r="XY11" s="282"/>
      <c r="XZ11" s="282"/>
      <c r="YA11" s="282"/>
      <c r="YB11" s="282"/>
      <c r="YC11" s="282"/>
      <c r="YD11" s="282"/>
      <c r="YE11" s="282"/>
      <c r="YF11" s="282"/>
      <c r="YG11" s="282"/>
      <c r="YH11" s="282"/>
      <c r="YI11" s="282"/>
      <c r="YJ11" s="282"/>
      <c r="YK11" s="282"/>
      <c r="YL11" s="282"/>
      <c r="YM11" s="282"/>
      <c r="YN11" s="282"/>
      <c r="YO11" s="282"/>
      <c r="YP11" s="282"/>
      <c r="YQ11" s="282"/>
      <c r="YR11" s="282"/>
      <c r="YS11" s="282"/>
      <c r="YT11" s="282"/>
      <c r="YU11" s="282"/>
      <c r="YV11" s="282"/>
      <c r="YW11" s="282"/>
      <c r="YX11" s="282"/>
      <c r="YY11" s="282"/>
      <c r="YZ11" s="282"/>
      <c r="ZA11" s="282"/>
      <c r="ZB11" s="282"/>
      <c r="ZC11" s="282"/>
      <c r="ZD11" s="282"/>
      <c r="ZE11" s="282"/>
      <c r="ZF11" s="282"/>
      <c r="ZG11" s="282"/>
      <c r="ZH11" s="282"/>
      <c r="ZI11" s="282"/>
      <c r="ZJ11" s="282"/>
      <c r="ZK11" s="282"/>
      <c r="ZL11" s="282"/>
      <c r="ZM11" s="282"/>
      <c r="ZN11" s="282"/>
      <c r="ZO11" s="282"/>
      <c r="ZP11" s="282"/>
      <c r="ZQ11" s="282"/>
      <c r="ZR11" s="282"/>
      <c r="ZS11" s="282"/>
      <c r="ZT11" s="282"/>
      <c r="ZU11" s="282"/>
      <c r="ZV11" s="282"/>
      <c r="ZW11" s="282"/>
      <c r="ZX11" s="282"/>
      <c r="ZY11" s="282"/>
      <c r="ZZ11" s="282"/>
      <c r="AAA11" s="282"/>
      <c r="AAB11" s="282"/>
      <c r="AAC11" s="282"/>
      <c r="AAD11" s="282"/>
      <c r="AAE11" s="282"/>
      <c r="AAF11" s="282"/>
      <c r="AAG11" s="282"/>
      <c r="AAH11" s="282"/>
      <c r="AAI11" s="282"/>
      <c r="AAJ11" s="282"/>
      <c r="AAK11" s="282"/>
      <c r="AAL11" s="282"/>
      <c r="AAM11" s="282"/>
      <c r="AAN11" s="282"/>
      <c r="AAO11" s="282"/>
      <c r="AAP11" s="282"/>
      <c r="AAQ11" s="282"/>
      <c r="AAR11" s="282"/>
      <c r="AAS11" s="282"/>
      <c r="AAT11" s="282"/>
      <c r="AAU11" s="282"/>
      <c r="AAV11" s="282"/>
      <c r="AAW11" s="282"/>
      <c r="AAX11" s="282"/>
      <c r="AAY11" s="282"/>
      <c r="AAZ11" s="282"/>
      <c r="ABA11" s="282"/>
      <c r="ABB11" s="282"/>
      <c r="ABC11" s="282"/>
      <c r="ABD11" s="282"/>
      <c r="ABE11" s="282"/>
      <c r="ABF11" s="282"/>
      <c r="ABG11" s="282"/>
      <c r="ABH11" s="282"/>
      <c r="ABI11" s="282"/>
      <c r="ABJ11" s="282"/>
      <c r="ABK11" s="282"/>
      <c r="ABL11" s="282"/>
      <c r="ABM11" s="282"/>
      <c r="ABN11" s="282"/>
      <c r="ABO11" s="282"/>
      <c r="ABP11" s="282"/>
      <c r="ABQ11" s="282"/>
      <c r="ABR11" s="282"/>
      <c r="ABS11" s="282"/>
      <c r="ABT11" s="282"/>
      <c r="ABU11" s="282"/>
      <c r="ABV11" s="282"/>
      <c r="ABW11" s="282"/>
      <c r="ABX11" s="282"/>
      <c r="ABY11" s="282"/>
      <c r="ABZ11" s="282"/>
      <c r="ACA11" s="282"/>
      <c r="ACB11" s="282"/>
      <c r="ACC11" s="282"/>
      <c r="ACD11" s="282"/>
      <c r="ACE11" s="282"/>
      <c r="ACF11" s="282"/>
      <c r="ACG11" s="282"/>
      <c r="ACH11" s="282"/>
      <c r="ACI11" s="282"/>
      <c r="ACJ11" s="282"/>
      <c r="ACK11" s="282"/>
      <c r="ACL11" s="282"/>
      <c r="ACM11" s="282"/>
      <c r="ACN11" s="282"/>
      <c r="ACO11" s="282"/>
      <c r="ACP11" s="282"/>
      <c r="ACQ11" s="282"/>
      <c r="ACR11" s="282"/>
      <c r="ACS11" s="282"/>
      <c r="ACT11" s="282"/>
      <c r="ACU11" s="282"/>
      <c r="ACV11" s="282"/>
      <c r="ACW11" s="282"/>
      <c r="ACX11" s="282"/>
      <c r="ACY11" s="282"/>
      <c r="ACZ11" s="282"/>
      <c r="ADA11" s="282"/>
      <c r="ADB11" s="282"/>
      <c r="ADC11" s="282"/>
      <c r="ADD11" s="282"/>
      <c r="ADE11" s="282"/>
      <c r="ADF11" s="282"/>
      <c r="ADG11" s="282"/>
      <c r="ADH11" s="282"/>
      <c r="ADI11" s="282"/>
      <c r="ADJ11" s="282"/>
      <c r="ADK11" s="282"/>
      <c r="ADL11" s="282"/>
      <c r="ADM11" s="282"/>
      <c r="ADN11" s="282"/>
      <c r="ADO11" s="282"/>
      <c r="ADP11" s="282"/>
      <c r="ADQ11" s="282"/>
      <c r="ADR11" s="282"/>
      <c r="ADS11" s="282"/>
      <c r="ADT11" s="282"/>
      <c r="ADU11" s="282"/>
      <c r="ADV11" s="282"/>
      <c r="ADW11" s="282"/>
      <c r="ADX11" s="282"/>
      <c r="ADY11" s="282"/>
      <c r="ADZ11" s="282"/>
      <c r="AEA11" s="282"/>
      <c r="AEB11" s="282"/>
      <c r="AEC11" s="282"/>
      <c r="AED11" s="282"/>
      <c r="AEE11" s="282"/>
      <c r="AEF11" s="282"/>
    </row>
    <row r="12" spans="1:812" ht="19.5" customHeight="1" x14ac:dyDescent="0.25">
      <c r="A12" s="283">
        <v>1</v>
      </c>
      <c r="B12" s="24" t="s">
        <v>181</v>
      </c>
      <c r="C12" s="297">
        <v>17.07</v>
      </c>
      <c r="D12" s="297">
        <v>11.69</v>
      </c>
      <c r="E12" s="297"/>
      <c r="F12" s="297">
        <v>14.16</v>
      </c>
      <c r="G12" s="297">
        <v>9.73</v>
      </c>
      <c r="H12" s="297"/>
      <c r="I12" s="297">
        <v>5.24</v>
      </c>
      <c r="J12" s="297">
        <v>4.9800000000000004</v>
      </c>
      <c r="K12" s="297"/>
      <c r="L12" s="297">
        <v>4.3</v>
      </c>
      <c r="M12" s="297">
        <v>4.13</v>
      </c>
      <c r="N12" s="297"/>
      <c r="O12" s="297">
        <v>3.26</v>
      </c>
      <c r="P12" s="297">
        <v>2.73</v>
      </c>
      <c r="Q12" s="259"/>
      <c r="R12" s="259">
        <v>3.29</v>
      </c>
      <c r="S12" s="259">
        <v>2.36</v>
      </c>
      <c r="T12" s="259"/>
      <c r="U12" s="259">
        <v>13.65</v>
      </c>
      <c r="V12" s="259">
        <v>13.59</v>
      </c>
      <c r="W12" s="259"/>
      <c r="X12" s="259">
        <v>13.6</v>
      </c>
      <c r="Y12" s="259">
        <v>11.1</v>
      </c>
      <c r="Z12" s="259"/>
      <c r="AA12" s="259">
        <v>4.1900000000000004</v>
      </c>
      <c r="AB12" s="259">
        <v>4.9800000000000004</v>
      </c>
      <c r="AC12" s="259"/>
      <c r="AD12" s="259">
        <v>3.69</v>
      </c>
      <c r="AE12" s="259">
        <v>4.71</v>
      </c>
      <c r="AF12" s="259"/>
      <c r="AG12" s="259">
        <v>48.99</v>
      </c>
      <c r="AH12" s="259">
        <v>60.88</v>
      </c>
      <c r="AI12" s="259"/>
      <c r="AJ12" s="259">
        <v>53.32</v>
      </c>
      <c r="AK12" s="259">
        <v>60.09</v>
      </c>
      <c r="AL12" s="259"/>
      <c r="AM12" s="67" t="s">
        <v>376</v>
      </c>
      <c r="AN12" s="67" t="s">
        <v>381</v>
      </c>
      <c r="AO12" s="67"/>
      <c r="AP12" s="67" t="s">
        <v>380</v>
      </c>
      <c r="AQ12" s="67" t="s">
        <v>379</v>
      </c>
      <c r="AR12" s="67"/>
      <c r="AS12" s="282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  <c r="BE12" s="296"/>
      <c r="BF12" s="296"/>
      <c r="BG12" s="296"/>
      <c r="BH12" s="296"/>
      <c r="BI12" s="296"/>
      <c r="BJ12" s="296"/>
      <c r="BK12" s="296"/>
      <c r="BL12" s="296"/>
      <c r="BM12" s="296"/>
      <c r="BN12" s="296"/>
      <c r="BO12" s="296"/>
      <c r="BP12" s="296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2"/>
      <c r="DJ12" s="282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2"/>
      <c r="DV12" s="282"/>
      <c r="DW12" s="282"/>
      <c r="DX12" s="282"/>
      <c r="DY12" s="282"/>
      <c r="DZ12" s="282"/>
      <c r="EA12" s="282"/>
      <c r="EB12" s="282"/>
      <c r="EC12" s="282"/>
      <c r="ED12" s="282"/>
      <c r="EE12" s="282"/>
      <c r="EF12" s="282"/>
      <c r="EG12" s="282"/>
      <c r="EH12" s="282"/>
      <c r="EI12" s="282"/>
      <c r="EJ12" s="282"/>
      <c r="EK12" s="282"/>
      <c r="EL12" s="282"/>
      <c r="EM12" s="282"/>
      <c r="EN12" s="282"/>
      <c r="EO12" s="282"/>
      <c r="EP12" s="282"/>
      <c r="EQ12" s="282"/>
      <c r="ER12" s="282"/>
      <c r="ES12" s="282"/>
      <c r="ET12" s="282"/>
      <c r="EU12" s="282"/>
      <c r="EV12" s="282"/>
      <c r="EW12" s="282"/>
      <c r="EX12" s="282"/>
      <c r="EY12" s="282"/>
      <c r="EZ12" s="282"/>
      <c r="FA12" s="282"/>
      <c r="FB12" s="282"/>
      <c r="FC12" s="282"/>
      <c r="FD12" s="282"/>
      <c r="FE12" s="282"/>
      <c r="FF12" s="282"/>
      <c r="FG12" s="282"/>
      <c r="FH12" s="282"/>
      <c r="FI12" s="282"/>
      <c r="FJ12" s="282"/>
      <c r="FK12" s="282"/>
      <c r="FL12" s="282"/>
      <c r="FM12" s="282"/>
      <c r="FN12" s="282"/>
      <c r="FO12" s="282"/>
      <c r="FP12" s="282"/>
      <c r="FQ12" s="282"/>
      <c r="FR12" s="282"/>
      <c r="FS12" s="282"/>
      <c r="FT12" s="282"/>
      <c r="FU12" s="282"/>
      <c r="FV12" s="282"/>
      <c r="FW12" s="282"/>
      <c r="FX12" s="282"/>
      <c r="FY12" s="282"/>
      <c r="FZ12" s="282"/>
      <c r="GA12" s="282"/>
      <c r="GB12" s="282"/>
      <c r="GC12" s="282"/>
      <c r="GD12" s="282"/>
      <c r="GE12" s="282"/>
      <c r="GF12" s="282"/>
      <c r="GG12" s="282"/>
      <c r="GH12" s="282"/>
      <c r="GI12" s="282"/>
      <c r="GJ12" s="282"/>
      <c r="GK12" s="282"/>
      <c r="GL12" s="282"/>
      <c r="GM12" s="282"/>
      <c r="GN12" s="282"/>
      <c r="GO12" s="282"/>
      <c r="GP12" s="282"/>
      <c r="GQ12" s="282"/>
      <c r="GR12" s="282"/>
      <c r="GS12" s="282"/>
      <c r="GT12" s="282"/>
      <c r="GU12" s="282"/>
      <c r="GV12" s="282"/>
      <c r="GW12" s="282"/>
      <c r="GX12" s="282"/>
      <c r="GY12" s="282"/>
      <c r="GZ12" s="282"/>
      <c r="HA12" s="282"/>
      <c r="HB12" s="282"/>
      <c r="HC12" s="282"/>
      <c r="HD12" s="282"/>
      <c r="HE12" s="282"/>
      <c r="HF12" s="282"/>
      <c r="HG12" s="282"/>
      <c r="HH12" s="282"/>
      <c r="HI12" s="282"/>
      <c r="HJ12" s="282"/>
      <c r="HK12" s="282"/>
      <c r="HL12" s="282"/>
      <c r="HM12" s="282"/>
      <c r="HN12" s="282"/>
      <c r="HO12" s="282"/>
      <c r="HP12" s="282"/>
      <c r="HQ12" s="282"/>
      <c r="HR12" s="282"/>
      <c r="HS12" s="282"/>
      <c r="HT12" s="282"/>
      <c r="HU12" s="282"/>
      <c r="HV12" s="282"/>
      <c r="HW12" s="282"/>
      <c r="HX12" s="282"/>
      <c r="HY12" s="282"/>
      <c r="HZ12" s="282"/>
      <c r="IA12" s="282"/>
      <c r="IB12" s="282"/>
      <c r="IC12" s="282"/>
      <c r="ID12" s="282"/>
      <c r="IE12" s="282"/>
      <c r="IF12" s="282"/>
      <c r="IG12" s="282"/>
      <c r="IH12" s="282"/>
      <c r="II12" s="282"/>
      <c r="IJ12" s="282"/>
      <c r="IK12" s="282"/>
      <c r="IL12" s="282"/>
      <c r="IM12" s="282"/>
      <c r="IN12" s="282"/>
      <c r="IO12" s="282"/>
      <c r="IP12" s="282"/>
      <c r="IQ12" s="282"/>
      <c r="IR12" s="282"/>
      <c r="IS12" s="282"/>
      <c r="IT12" s="282"/>
      <c r="IU12" s="282"/>
      <c r="IV12" s="282"/>
      <c r="IW12" s="282"/>
      <c r="IX12" s="282"/>
      <c r="IY12" s="282"/>
      <c r="IZ12" s="282"/>
      <c r="JA12" s="282"/>
      <c r="JB12" s="282"/>
      <c r="JC12" s="282"/>
      <c r="JD12" s="282"/>
      <c r="JE12" s="282"/>
      <c r="JF12" s="282"/>
      <c r="JG12" s="282"/>
      <c r="JH12" s="282"/>
      <c r="JI12" s="282"/>
      <c r="JJ12" s="282"/>
      <c r="JK12" s="282"/>
      <c r="JL12" s="282"/>
      <c r="JM12" s="282"/>
      <c r="JN12" s="282"/>
      <c r="JO12" s="282"/>
      <c r="JP12" s="282"/>
      <c r="JQ12" s="282"/>
      <c r="JR12" s="282"/>
      <c r="JS12" s="282"/>
      <c r="JT12" s="282"/>
      <c r="JU12" s="282"/>
      <c r="JV12" s="282"/>
      <c r="JW12" s="282"/>
      <c r="JX12" s="282"/>
      <c r="JY12" s="282"/>
      <c r="JZ12" s="282"/>
      <c r="KA12" s="282"/>
      <c r="KB12" s="282"/>
      <c r="KC12" s="282"/>
      <c r="KD12" s="282"/>
      <c r="KE12" s="282"/>
      <c r="KF12" s="282"/>
      <c r="KG12" s="282"/>
      <c r="KH12" s="282"/>
      <c r="KI12" s="282"/>
      <c r="KJ12" s="282"/>
      <c r="KK12" s="282"/>
      <c r="KL12" s="282"/>
      <c r="KM12" s="282"/>
      <c r="KN12" s="282"/>
      <c r="KO12" s="282"/>
      <c r="KP12" s="282"/>
      <c r="KQ12" s="282"/>
      <c r="KR12" s="282"/>
      <c r="KS12" s="282"/>
      <c r="KT12" s="282"/>
      <c r="KU12" s="282"/>
      <c r="KV12" s="282"/>
      <c r="KW12" s="282"/>
      <c r="KX12" s="282"/>
      <c r="KY12" s="282"/>
      <c r="KZ12" s="282"/>
      <c r="LA12" s="282"/>
      <c r="LB12" s="282"/>
      <c r="LC12" s="282"/>
      <c r="LD12" s="282"/>
      <c r="LE12" s="282"/>
      <c r="LF12" s="282"/>
      <c r="LG12" s="282"/>
      <c r="LH12" s="282"/>
      <c r="LI12" s="282"/>
      <c r="LJ12" s="282"/>
      <c r="LK12" s="282"/>
      <c r="LL12" s="282"/>
      <c r="LM12" s="282"/>
      <c r="LN12" s="282"/>
      <c r="LO12" s="282"/>
      <c r="LP12" s="282"/>
      <c r="LQ12" s="282"/>
      <c r="LR12" s="282"/>
      <c r="LS12" s="282"/>
      <c r="LT12" s="282"/>
      <c r="LU12" s="282"/>
      <c r="LV12" s="282"/>
      <c r="LW12" s="282"/>
      <c r="LX12" s="282"/>
      <c r="LY12" s="282"/>
      <c r="LZ12" s="282"/>
      <c r="MA12" s="282"/>
      <c r="MB12" s="282"/>
      <c r="MC12" s="282"/>
      <c r="MD12" s="282"/>
      <c r="ME12" s="282"/>
      <c r="MF12" s="282"/>
      <c r="MG12" s="282"/>
      <c r="MH12" s="282"/>
      <c r="MI12" s="282"/>
      <c r="MJ12" s="282"/>
      <c r="MK12" s="282"/>
      <c r="ML12" s="282"/>
      <c r="MM12" s="282"/>
      <c r="MN12" s="282"/>
      <c r="MO12" s="282"/>
      <c r="MP12" s="282"/>
      <c r="MQ12" s="282"/>
      <c r="MR12" s="282"/>
      <c r="MS12" s="282"/>
      <c r="MT12" s="282"/>
      <c r="MU12" s="282"/>
      <c r="MV12" s="282"/>
      <c r="MW12" s="282"/>
      <c r="MX12" s="282"/>
      <c r="MY12" s="282"/>
      <c r="MZ12" s="282"/>
      <c r="NA12" s="282"/>
      <c r="NB12" s="282"/>
      <c r="NC12" s="282"/>
      <c r="ND12" s="282"/>
      <c r="NE12" s="282"/>
      <c r="NF12" s="282"/>
      <c r="NG12" s="282"/>
      <c r="NH12" s="282"/>
      <c r="NI12" s="282"/>
      <c r="NJ12" s="282"/>
      <c r="NK12" s="282"/>
      <c r="NL12" s="282"/>
      <c r="NM12" s="282"/>
      <c r="NN12" s="282"/>
      <c r="NO12" s="282"/>
      <c r="NP12" s="282"/>
      <c r="NQ12" s="282"/>
      <c r="NR12" s="282"/>
      <c r="NS12" s="282"/>
      <c r="NT12" s="282"/>
      <c r="NU12" s="282"/>
      <c r="NV12" s="282"/>
      <c r="NW12" s="282"/>
      <c r="NX12" s="282"/>
      <c r="NY12" s="282"/>
      <c r="NZ12" s="282"/>
      <c r="OA12" s="282"/>
      <c r="OB12" s="282"/>
      <c r="OC12" s="282"/>
      <c r="OD12" s="282"/>
      <c r="OE12" s="282"/>
      <c r="OF12" s="282"/>
      <c r="OG12" s="282"/>
      <c r="OH12" s="282"/>
      <c r="OI12" s="282"/>
      <c r="OJ12" s="282"/>
      <c r="OK12" s="282"/>
      <c r="OL12" s="282"/>
      <c r="OM12" s="282"/>
      <c r="ON12" s="282"/>
      <c r="OO12" s="282"/>
      <c r="OP12" s="282"/>
      <c r="OQ12" s="282"/>
      <c r="OR12" s="282"/>
      <c r="OS12" s="282"/>
      <c r="OT12" s="282"/>
      <c r="OU12" s="282"/>
      <c r="OV12" s="282"/>
      <c r="OW12" s="282"/>
      <c r="OX12" s="282"/>
      <c r="OY12" s="282"/>
      <c r="OZ12" s="282"/>
      <c r="PA12" s="282"/>
      <c r="PB12" s="282"/>
      <c r="PC12" s="282"/>
      <c r="PD12" s="282"/>
      <c r="PE12" s="282"/>
      <c r="PF12" s="282"/>
      <c r="PG12" s="282"/>
      <c r="PH12" s="282"/>
      <c r="PI12" s="282"/>
      <c r="PJ12" s="282"/>
      <c r="PK12" s="282"/>
      <c r="PL12" s="282"/>
      <c r="PM12" s="282"/>
      <c r="PN12" s="282"/>
      <c r="PO12" s="282"/>
      <c r="PP12" s="282"/>
      <c r="PQ12" s="282"/>
      <c r="PR12" s="282"/>
      <c r="PS12" s="282"/>
      <c r="PT12" s="282"/>
      <c r="PU12" s="282"/>
      <c r="PV12" s="282"/>
      <c r="PW12" s="282"/>
      <c r="PX12" s="282"/>
      <c r="PY12" s="282"/>
      <c r="PZ12" s="282"/>
      <c r="QA12" s="282"/>
      <c r="QB12" s="282"/>
      <c r="QC12" s="282"/>
      <c r="QD12" s="282"/>
      <c r="QE12" s="282"/>
      <c r="QF12" s="282"/>
      <c r="QG12" s="282"/>
      <c r="QH12" s="282"/>
      <c r="QI12" s="282"/>
      <c r="QJ12" s="282"/>
      <c r="QK12" s="282"/>
      <c r="QL12" s="282"/>
      <c r="QM12" s="282"/>
      <c r="QN12" s="282"/>
      <c r="QO12" s="282"/>
      <c r="QP12" s="282"/>
      <c r="QQ12" s="282"/>
      <c r="QR12" s="282"/>
      <c r="QS12" s="282"/>
      <c r="QT12" s="282"/>
      <c r="QU12" s="282"/>
      <c r="QV12" s="282"/>
      <c r="QW12" s="282"/>
      <c r="QX12" s="282"/>
      <c r="QY12" s="282"/>
      <c r="QZ12" s="282"/>
      <c r="RA12" s="282"/>
      <c r="RB12" s="282"/>
      <c r="RC12" s="282"/>
      <c r="RD12" s="282"/>
      <c r="RE12" s="282"/>
      <c r="RF12" s="282"/>
      <c r="RG12" s="282"/>
      <c r="RH12" s="282"/>
      <c r="RI12" s="282"/>
      <c r="RJ12" s="282"/>
      <c r="RK12" s="282"/>
      <c r="RL12" s="282"/>
      <c r="RM12" s="282"/>
      <c r="RN12" s="282"/>
      <c r="RO12" s="282"/>
      <c r="RP12" s="282"/>
      <c r="RQ12" s="282"/>
      <c r="RR12" s="282"/>
      <c r="RS12" s="282"/>
      <c r="RT12" s="282"/>
      <c r="RU12" s="282"/>
      <c r="RV12" s="282"/>
      <c r="RW12" s="282"/>
      <c r="RX12" s="282"/>
      <c r="RY12" s="282"/>
      <c r="RZ12" s="282"/>
      <c r="SA12" s="282"/>
      <c r="SB12" s="282"/>
      <c r="SC12" s="282"/>
      <c r="SD12" s="282"/>
      <c r="SE12" s="282"/>
      <c r="SF12" s="282"/>
      <c r="SG12" s="282"/>
      <c r="SH12" s="282"/>
      <c r="SI12" s="282"/>
      <c r="SJ12" s="282"/>
      <c r="SK12" s="282"/>
      <c r="SL12" s="282"/>
      <c r="SM12" s="282"/>
      <c r="SN12" s="282"/>
      <c r="SO12" s="282"/>
      <c r="SP12" s="282"/>
      <c r="SQ12" s="282"/>
      <c r="SR12" s="282"/>
      <c r="SS12" s="282"/>
      <c r="ST12" s="282"/>
      <c r="SU12" s="282"/>
      <c r="SV12" s="282"/>
      <c r="SW12" s="282"/>
      <c r="SX12" s="282"/>
      <c r="SY12" s="282"/>
      <c r="SZ12" s="282"/>
      <c r="TA12" s="282"/>
      <c r="TB12" s="282"/>
      <c r="TC12" s="282"/>
      <c r="TD12" s="282"/>
      <c r="TE12" s="282"/>
      <c r="TF12" s="282"/>
      <c r="TG12" s="282"/>
      <c r="TH12" s="282"/>
      <c r="TI12" s="282"/>
      <c r="TJ12" s="282"/>
      <c r="TK12" s="282"/>
      <c r="TL12" s="282"/>
      <c r="TM12" s="282"/>
      <c r="TN12" s="282"/>
      <c r="TO12" s="282"/>
      <c r="TP12" s="282"/>
      <c r="TQ12" s="282"/>
      <c r="TR12" s="282"/>
      <c r="TS12" s="282"/>
      <c r="TT12" s="282"/>
      <c r="TU12" s="282"/>
      <c r="TV12" s="282"/>
      <c r="TW12" s="282"/>
      <c r="TX12" s="282"/>
      <c r="TY12" s="282"/>
      <c r="TZ12" s="282"/>
      <c r="UA12" s="282"/>
      <c r="UB12" s="282"/>
      <c r="UC12" s="282"/>
      <c r="UD12" s="282"/>
      <c r="UE12" s="282"/>
      <c r="UF12" s="282"/>
      <c r="UG12" s="282"/>
      <c r="UH12" s="282"/>
      <c r="UI12" s="282"/>
      <c r="UJ12" s="282"/>
      <c r="UK12" s="282"/>
      <c r="UL12" s="282"/>
      <c r="UM12" s="282"/>
      <c r="UN12" s="282"/>
      <c r="UO12" s="282"/>
      <c r="UP12" s="282"/>
      <c r="UQ12" s="282"/>
      <c r="UR12" s="282"/>
      <c r="US12" s="282"/>
      <c r="UT12" s="282"/>
      <c r="UU12" s="282"/>
      <c r="UV12" s="282"/>
      <c r="UW12" s="282"/>
      <c r="UX12" s="282"/>
      <c r="UY12" s="282"/>
      <c r="UZ12" s="282"/>
      <c r="VA12" s="282"/>
      <c r="VB12" s="282"/>
      <c r="VC12" s="282"/>
      <c r="VD12" s="282"/>
      <c r="VE12" s="282"/>
      <c r="VF12" s="282"/>
      <c r="VG12" s="282"/>
      <c r="VH12" s="282"/>
      <c r="VI12" s="282"/>
      <c r="VJ12" s="282"/>
      <c r="VK12" s="282"/>
      <c r="VL12" s="282"/>
      <c r="VM12" s="282"/>
      <c r="VN12" s="282"/>
      <c r="VO12" s="282"/>
      <c r="VP12" s="282"/>
      <c r="VQ12" s="282"/>
      <c r="VR12" s="282"/>
      <c r="VS12" s="282"/>
      <c r="VT12" s="282"/>
      <c r="VU12" s="282"/>
      <c r="VV12" s="282"/>
      <c r="VW12" s="282"/>
      <c r="VX12" s="282"/>
      <c r="VY12" s="282"/>
      <c r="VZ12" s="282"/>
      <c r="WA12" s="282"/>
      <c r="WB12" s="282"/>
      <c r="WC12" s="282"/>
      <c r="WD12" s="282"/>
      <c r="WE12" s="282"/>
      <c r="WF12" s="282"/>
      <c r="WG12" s="282"/>
      <c r="WH12" s="282"/>
      <c r="WI12" s="282"/>
      <c r="WJ12" s="282"/>
      <c r="WK12" s="282"/>
      <c r="WL12" s="282"/>
      <c r="WM12" s="282"/>
      <c r="WN12" s="282"/>
      <c r="WO12" s="282"/>
      <c r="WP12" s="282"/>
      <c r="WQ12" s="282"/>
      <c r="WR12" s="282"/>
      <c r="WS12" s="282"/>
      <c r="WT12" s="282"/>
      <c r="WU12" s="282"/>
      <c r="WV12" s="282"/>
      <c r="WW12" s="282"/>
      <c r="WX12" s="282"/>
      <c r="WY12" s="282"/>
      <c r="WZ12" s="282"/>
      <c r="XA12" s="282"/>
      <c r="XB12" s="282"/>
      <c r="XC12" s="282"/>
      <c r="XD12" s="282"/>
      <c r="XE12" s="282"/>
      <c r="XF12" s="282"/>
      <c r="XG12" s="282"/>
      <c r="XH12" s="282"/>
      <c r="XI12" s="282"/>
      <c r="XJ12" s="282"/>
      <c r="XK12" s="282"/>
      <c r="XL12" s="282"/>
      <c r="XM12" s="282"/>
      <c r="XN12" s="282"/>
      <c r="XO12" s="282"/>
      <c r="XP12" s="282"/>
      <c r="XQ12" s="282"/>
      <c r="XR12" s="282"/>
      <c r="XS12" s="282"/>
      <c r="XT12" s="282"/>
      <c r="XU12" s="282"/>
      <c r="XV12" s="282"/>
      <c r="XW12" s="282"/>
      <c r="XX12" s="282"/>
      <c r="XY12" s="282"/>
      <c r="XZ12" s="282"/>
      <c r="YA12" s="282"/>
      <c r="YB12" s="282"/>
      <c r="YC12" s="282"/>
      <c r="YD12" s="282"/>
      <c r="YE12" s="282"/>
      <c r="YF12" s="282"/>
      <c r="YG12" s="282"/>
      <c r="YH12" s="282"/>
      <c r="YI12" s="282"/>
      <c r="YJ12" s="282"/>
      <c r="YK12" s="282"/>
      <c r="YL12" s="282"/>
      <c r="YM12" s="282"/>
      <c r="YN12" s="282"/>
      <c r="YO12" s="282"/>
      <c r="YP12" s="282"/>
      <c r="YQ12" s="282"/>
      <c r="YR12" s="282"/>
      <c r="YS12" s="282"/>
      <c r="YT12" s="282"/>
      <c r="YU12" s="282"/>
      <c r="YV12" s="282"/>
      <c r="YW12" s="282"/>
      <c r="YX12" s="282"/>
      <c r="YY12" s="282"/>
      <c r="YZ12" s="282"/>
      <c r="ZA12" s="282"/>
      <c r="ZB12" s="282"/>
      <c r="ZC12" s="282"/>
      <c r="ZD12" s="282"/>
      <c r="ZE12" s="282"/>
      <c r="ZF12" s="282"/>
      <c r="ZG12" s="282"/>
      <c r="ZH12" s="282"/>
      <c r="ZI12" s="282"/>
      <c r="ZJ12" s="282"/>
      <c r="ZK12" s="282"/>
      <c r="ZL12" s="282"/>
      <c r="ZM12" s="282"/>
      <c r="ZN12" s="282"/>
      <c r="ZO12" s="282"/>
      <c r="ZP12" s="282"/>
      <c r="ZQ12" s="282"/>
      <c r="ZR12" s="282"/>
      <c r="ZS12" s="282"/>
      <c r="ZT12" s="282"/>
      <c r="ZU12" s="282"/>
      <c r="ZV12" s="282"/>
      <c r="ZW12" s="282"/>
      <c r="ZX12" s="282"/>
      <c r="ZY12" s="282"/>
      <c r="ZZ12" s="282"/>
      <c r="AAA12" s="282"/>
      <c r="AAB12" s="282"/>
      <c r="AAC12" s="282"/>
      <c r="AAD12" s="282"/>
      <c r="AAE12" s="282"/>
      <c r="AAF12" s="282"/>
      <c r="AAG12" s="282"/>
      <c r="AAH12" s="282"/>
      <c r="AAI12" s="282"/>
      <c r="AAJ12" s="282"/>
      <c r="AAK12" s="282"/>
      <c r="AAL12" s="282"/>
      <c r="AAM12" s="282"/>
      <c r="AAN12" s="282"/>
      <c r="AAO12" s="282"/>
      <c r="AAP12" s="282"/>
      <c r="AAQ12" s="282"/>
      <c r="AAR12" s="282"/>
      <c r="AAS12" s="282"/>
      <c r="AAT12" s="282"/>
      <c r="AAU12" s="282"/>
      <c r="AAV12" s="282"/>
      <c r="AAW12" s="282"/>
      <c r="AAX12" s="282"/>
      <c r="AAY12" s="282"/>
      <c r="AAZ12" s="282"/>
      <c r="ABA12" s="282"/>
      <c r="ABB12" s="282"/>
      <c r="ABC12" s="282"/>
      <c r="ABD12" s="282"/>
      <c r="ABE12" s="282"/>
      <c r="ABF12" s="282"/>
      <c r="ABG12" s="282"/>
      <c r="ABH12" s="282"/>
      <c r="ABI12" s="282"/>
      <c r="ABJ12" s="282"/>
      <c r="ABK12" s="282"/>
      <c r="ABL12" s="282"/>
      <c r="ABM12" s="282"/>
      <c r="ABN12" s="282"/>
      <c r="ABO12" s="282"/>
      <c r="ABP12" s="282"/>
      <c r="ABQ12" s="282"/>
      <c r="ABR12" s="282"/>
      <c r="ABS12" s="282"/>
      <c r="ABT12" s="282"/>
      <c r="ABU12" s="282"/>
      <c r="ABV12" s="282"/>
      <c r="ABW12" s="282"/>
      <c r="ABX12" s="282"/>
      <c r="ABY12" s="282"/>
      <c r="ABZ12" s="282"/>
      <c r="ACA12" s="282"/>
      <c r="ACB12" s="282"/>
      <c r="ACC12" s="282"/>
      <c r="ACD12" s="282"/>
      <c r="ACE12" s="282"/>
      <c r="ACF12" s="282"/>
      <c r="ACG12" s="282"/>
      <c r="ACH12" s="282"/>
      <c r="ACI12" s="282"/>
      <c r="ACJ12" s="282"/>
      <c r="ACK12" s="282"/>
      <c r="ACL12" s="282"/>
      <c r="ACM12" s="282"/>
      <c r="ACN12" s="282"/>
      <c r="ACO12" s="282"/>
      <c r="ACP12" s="282"/>
      <c r="ACQ12" s="282"/>
      <c r="ACR12" s="282"/>
      <c r="ACS12" s="282"/>
      <c r="ACT12" s="282"/>
      <c r="ACU12" s="282"/>
      <c r="ACV12" s="282"/>
      <c r="ACW12" s="282"/>
      <c r="ACX12" s="282"/>
      <c r="ACY12" s="282"/>
      <c r="ACZ12" s="282"/>
      <c r="ADA12" s="282"/>
      <c r="ADB12" s="282"/>
      <c r="ADC12" s="282"/>
      <c r="ADD12" s="282"/>
      <c r="ADE12" s="282"/>
      <c r="ADF12" s="282"/>
      <c r="ADG12" s="282"/>
      <c r="ADH12" s="282"/>
      <c r="ADI12" s="282"/>
      <c r="ADJ12" s="282"/>
      <c r="ADK12" s="282"/>
      <c r="ADL12" s="282"/>
      <c r="ADM12" s="282"/>
      <c r="ADN12" s="282"/>
      <c r="ADO12" s="282"/>
      <c r="ADP12" s="282"/>
      <c r="ADQ12" s="282"/>
      <c r="ADR12" s="282"/>
      <c r="ADS12" s="282"/>
      <c r="ADT12" s="282"/>
      <c r="ADU12" s="282"/>
      <c r="ADV12" s="282"/>
      <c r="ADW12" s="282"/>
      <c r="ADX12" s="282"/>
      <c r="ADY12" s="282"/>
      <c r="ADZ12" s="282"/>
      <c r="AEA12" s="282"/>
      <c r="AEB12" s="282"/>
      <c r="AEC12" s="282"/>
      <c r="AED12" s="282"/>
      <c r="AEE12" s="282"/>
      <c r="AEF12" s="282"/>
    </row>
    <row r="13" spans="1:812" ht="29.25" customHeight="1" x14ac:dyDescent="0.25">
      <c r="A13" s="283">
        <f>A12+1</f>
        <v>2</v>
      </c>
      <c r="B13" s="25" t="s">
        <v>182</v>
      </c>
      <c r="C13" s="298">
        <v>15.2</v>
      </c>
      <c r="D13" s="298">
        <v>13.6</v>
      </c>
      <c r="E13" s="298"/>
      <c r="F13" s="298">
        <v>15.4</v>
      </c>
      <c r="G13" s="298">
        <v>13.86</v>
      </c>
      <c r="H13" s="298"/>
      <c r="I13" s="299">
        <v>9.3000000000000007</v>
      </c>
      <c r="J13" s="299">
        <v>13.8</v>
      </c>
      <c r="K13" s="299"/>
      <c r="L13" s="298">
        <v>9.1999999999999993</v>
      </c>
      <c r="M13" s="298">
        <v>9</v>
      </c>
      <c r="N13" s="298"/>
      <c r="O13" s="258">
        <v>1.3</v>
      </c>
      <c r="P13" s="298">
        <v>1.1000000000000001</v>
      </c>
      <c r="Q13" s="258"/>
      <c r="R13" s="258">
        <v>1.9</v>
      </c>
      <c r="S13" s="298">
        <v>1.6</v>
      </c>
      <c r="T13" s="258"/>
      <c r="U13" s="258">
        <v>8.1999999999999993</v>
      </c>
      <c r="V13" s="258">
        <v>7.93</v>
      </c>
      <c r="W13" s="258"/>
      <c r="X13" s="258">
        <v>9.1</v>
      </c>
      <c r="Y13" s="258">
        <v>8</v>
      </c>
      <c r="Z13" s="258"/>
      <c r="AA13" s="258">
        <v>3.7</v>
      </c>
      <c r="AB13" s="258">
        <v>4.0999999999999996</v>
      </c>
      <c r="AC13" s="258"/>
      <c r="AD13" s="258">
        <v>4.7</v>
      </c>
      <c r="AE13" s="258">
        <v>5.0599999999999996</v>
      </c>
      <c r="AF13" s="258"/>
      <c r="AG13" s="300">
        <v>29.3</v>
      </c>
      <c r="AH13" s="300">
        <v>25.1</v>
      </c>
      <c r="AI13" s="258"/>
      <c r="AJ13" s="300">
        <v>30</v>
      </c>
      <c r="AK13" s="300">
        <v>35.299999999999997</v>
      </c>
      <c r="AL13" s="258"/>
      <c r="AM13" s="76" t="s">
        <v>376</v>
      </c>
      <c r="AN13" s="76" t="s">
        <v>290</v>
      </c>
      <c r="AO13" s="76"/>
      <c r="AP13" s="300" t="s">
        <v>377</v>
      </c>
      <c r="AQ13" s="75" t="s">
        <v>378</v>
      </c>
      <c r="AR13" s="76"/>
      <c r="AS13" s="282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  <c r="BE13" s="296"/>
      <c r="BF13" s="296"/>
      <c r="BG13" s="296"/>
      <c r="BH13" s="296"/>
      <c r="BI13" s="296"/>
      <c r="BJ13" s="296"/>
      <c r="BK13" s="296"/>
      <c r="BL13" s="296"/>
      <c r="BM13" s="296"/>
      <c r="BN13" s="296"/>
      <c r="BO13" s="296"/>
      <c r="BP13" s="296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  <c r="FL13" s="282"/>
      <c r="FM13" s="282"/>
      <c r="FN13" s="282"/>
      <c r="FO13" s="282"/>
      <c r="FP13" s="282"/>
      <c r="FQ13" s="282"/>
      <c r="FR13" s="282"/>
      <c r="FS13" s="282"/>
      <c r="FT13" s="282"/>
      <c r="FU13" s="282"/>
      <c r="FV13" s="282"/>
      <c r="FW13" s="282"/>
      <c r="FX13" s="282"/>
      <c r="FY13" s="282"/>
      <c r="FZ13" s="282"/>
      <c r="GA13" s="282"/>
      <c r="GB13" s="282"/>
      <c r="GC13" s="282"/>
      <c r="GD13" s="282"/>
      <c r="GE13" s="282"/>
      <c r="GF13" s="282"/>
      <c r="GG13" s="282"/>
      <c r="GH13" s="282"/>
      <c r="GI13" s="282"/>
      <c r="GJ13" s="282"/>
      <c r="GK13" s="282"/>
      <c r="GL13" s="282"/>
      <c r="GM13" s="282"/>
      <c r="GN13" s="282"/>
      <c r="GO13" s="282"/>
      <c r="GP13" s="282"/>
      <c r="GQ13" s="282"/>
      <c r="GR13" s="282"/>
      <c r="GS13" s="282"/>
      <c r="GT13" s="282"/>
      <c r="GU13" s="282"/>
      <c r="GV13" s="282"/>
      <c r="GW13" s="282"/>
      <c r="GX13" s="282"/>
      <c r="GY13" s="282"/>
      <c r="GZ13" s="282"/>
      <c r="HA13" s="282"/>
      <c r="HB13" s="282"/>
      <c r="HC13" s="282"/>
      <c r="HD13" s="282"/>
      <c r="HE13" s="282"/>
      <c r="HF13" s="282"/>
      <c r="HG13" s="282"/>
      <c r="HH13" s="282"/>
      <c r="HI13" s="282"/>
      <c r="HJ13" s="282"/>
      <c r="HK13" s="282"/>
      <c r="HL13" s="282"/>
      <c r="HM13" s="282"/>
      <c r="HN13" s="282"/>
      <c r="HO13" s="282"/>
      <c r="HP13" s="282"/>
      <c r="HQ13" s="282"/>
      <c r="HR13" s="282"/>
      <c r="HS13" s="282"/>
      <c r="HT13" s="282"/>
      <c r="HU13" s="282"/>
      <c r="HV13" s="282"/>
      <c r="HW13" s="282"/>
      <c r="HX13" s="282"/>
      <c r="HY13" s="282"/>
      <c r="HZ13" s="282"/>
      <c r="IA13" s="282"/>
      <c r="IB13" s="282"/>
      <c r="IC13" s="282"/>
      <c r="ID13" s="282"/>
      <c r="IE13" s="282"/>
      <c r="IF13" s="282"/>
      <c r="IG13" s="282"/>
      <c r="IH13" s="282"/>
      <c r="II13" s="282"/>
      <c r="IJ13" s="282"/>
      <c r="IK13" s="282"/>
      <c r="IL13" s="282"/>
      <c r="IM13" s="282"/>
      <c r="IN13" s="282"/>
      <c r="IO13" s="282"/>
      <c r="IP13" s="282"/>
      <c r="IQ13" s="282"/>
      <c r="IR13" s="282"/>
      <c r="IS13" s="282"/>
      <c r="IT13" s="282"/>
      <c r="IU13" s="282"/>
      <c r="IV13" s="282"/>
      <c r="IW13" s="282"/>
      <c r="IX13" s="282"/>
      <c r="IY13" s="282"/>
      <c r="IZ13" s="282"/>
      <c r="JA13" s="282"/>
      <c r="JB13" s="282"/>
      <c r="JC13" s="282"/>
      <c r="JD13" s="282"/>
      <c r="JE13" s="282"/>
      <c r="JF13" s="282"/>
      <c r="JG13" s="282"/>
      <c r="JH13" s="282"/>
      <c r="JI13" s="282"/>
      <c r="JJ13" s="282"/>
      <c r="JK13" s="282"/>
      <c r="JL13" s="282"/>
      <c r="JM13" s="282"/>
      <c r="JN13" s="282"/>
      <c r="JO13" s="282"/>
      <c r="JP13" s="282"/>
      <c r="JQ13" s="282"/>
      <c r="JR13" s="282"/>
      <c r="JS13" s="282"/>
      <c r="JT13" s="282"/>
      <c r="JU13" s="282"/>
      <c r="JV13" s="282"/>
      <c r="JW13" s="282"/>
      <c r="JX13" s="282"/>
      <c r="JY13" s="282"/>
      <c r="JZ13" s="282"/>
      <c r="KA13" s="282"/>
      <c r="KB13" s="282"/>
      <c r="KC13" s="282"/>
      <c r="KD13" s="282"/>
      <c r="KE13" s="282"/>
      <c r="KF13" s="282"/>
      <c r="KG13" s="282"/>
      <c r="KH13" s="282"/>
      <c r="KI13" s="282"/>
      <c r="KJ13" s="282"/>
      <c r="KK13" s="282"/>
      <c r="KL13" s="282"/>
      <c r="KM13" s="282"/>
      <c r="KN13" s="282"/>
      <c r="KO13" s="282"/>
      <c r="KP13" s="282"/>
      <c r="KQ13" s="282"/>
      <c r="KR13" s="282"/>
      <c r="KS13" s="282"/>
      <c r="KT13" s="282"/>
      <c r="KU13" s="282"/>
      <c r="KV13" s="282"/>
      <c r="KW13" s="282"/>
      <c r="KX13" s="282"/>
      <c r="KY13" s="282"/>
      <c r="KZ13" s="282"/>
      <c r="LA13" s="282"/>
      <c r="LB13" s="282"/>
      <c r="LC13" s="282"/>
      <c r="LD13" s="282"/>
      <c r="LE13" s="282"/>
      <c r="LF13" s="282"/>
      <c r="LG13" s="282"/>
      <c r="LH13" s="282"/>
      <c r="LI13" s="282"/>
      <c r="LJ13" s="282"/>
      <c r="LK13" s="282"/>
      <c r="LL13" s="282"/>
      <c r="LM13" s="282"/>
      <c r="LN13" s="282"/>
      <c r="LO13" s="282"/>
      <c r="LP13" s="282"/>
      <c r="LQ13" s="282"/>
      <c r="LR13" s="282"/>
      <c r="LS13" s="282"/>
      <c r="LT13" s="282"/>
      <c r="LU13" s="282"/>
      <c r="LV13" s="282"/>
      <c r="LW13" s="282"/>
      <c r="LX13" s="282"/>
      <c r="LY13" s="282"/>
      <c r="LZ13" s="282"/>
      <c r="MA13" s="282"/>
      <c r="MB13" s="282"/>
      <c r="MC13" s="282"/>
      <c r="MD13" s="282"/>
      <c r="ME13" s="282"/>
      <c r="MF13" s="282"/>
      <c r="MG13" s="282"/>
      <c r="MH13" s="282"/>
      <c r="MI13" s="282"/>
      <c r="MJ13" s="282"/>
      <c r="MK13" s="282"/>
      <c r="ML13" s="282"/>
      <c r="MM13" s="282"/>
      <c r="MN13" s="282"/>
      <c r="MO13" s="282"/>
      <c r="MP13" s="282"/>
      <c r="MQ13" s="282"/>
      <c r="MR13" s="282"/>
      <c r="MS13" s="282"/>
      <c r="MT13" s="282"/>
      <c r="MU13" s="282"/>
      <c r="MV13" s="282"/>
      <c r="MW13" s="282"/>
      <c r="MX13" s="282"/>
      <c r="MY13" s="282"/>
      <c r="MZ13" s="282"/>
      <c r="NA13" s="282"/>
      <c r="NB13" s="282"/>
      <c r="NC13" s="282"/>
      <c r="ND13" s="282"/>
      <c r="NE13" s="282"/>
      <c r="NF13" s="282"/>
      <c r="NG13" s="282"/>
      <c r="NH13" s="282"/>
      <c r="NI13" s="282"/>
      <c r="NJ13" s="282"/>
      <c r="NK13" s="282"/>
      <c r="NL13" s="282"/>
      <c r="NM13" s="282"/>
      <c r="NN13" s="282"/>
      <c r="NO13" s="282"/>
      <c r="NP13" s="282"/>
      <c r="NQ13" s="282"/>
      <c r="NR13" s="282"/>
      <c r="NS13" s="282"/>
      <c r="NT13" s="282"/>
      <c r="NU13" s="282"/>
      <c r="NV13" s="282"/>
      <c r="NW13" s="282"/>
      <c r="NX13" s="282"/>
      <c r="NY13" s="282"/>
      <c r="NZ13" s="282"/>
      <c r="OA13" s="282"/>
      <c r="OB13" s="282"/>
      <c r="OC13" s="282"/>
      <c r="OD13" s="282"/>
      <c r="OE13" s="282"/>
      <c r="OF13" s="282"/>
      <c r="OG13" s="282"/>
      <c r="OH13" s="282"/>
      <c r="OI13" s="282"/>
      <c r="OJ13" s="282"/>
      <c r="OK13" s="282"/>
      <c r="OL13" s="282"/>
      <c r="OM13" s="282"/>
      <c r="ON13" s="282"/>
      <c r="OO13" s="282"/>
      <c r="OP13" s="282"/>
      <c r="OQ13" s="282"/>
      <c r="OR13" s="282"/>
      <c r="OS13" s="282"/>
      <c r="OT13" s="282"/>
      <c r="OU13" s="282"/>
      <c r="OV13" s="282"/>
      <c r="OW13" s="282"/>
      <c r="OX13" s="282"/>
      <c r="OY13" s="282"/>
      <c r="OZ13" s="282"/>
      <c r="PA13" s="282"/>
      <c r="PB13" s="282"/>
      <c r="PC13" s="282"/>
      <c r="PD13" s="282"/>
      <c r="PE13" s="282"/>
      <c r="PF13" s="282"/>
      <c r="PG13" s="282"/>
      <c r="PH13" s="282"/>
      <c r="PI13" s="282"/>
      <c r="PJ13" s="282"/>
      <c r="PK13" s="282"/>
      <c r="PL13" s="282"/>
      <c r="PM13" s="282"/>
      <c r="PN13" s="282"/>
      <c r="PO13" s="282"/>
      <c r="PP13" s="282"/>
      <c r="PQ13" s="282"/>
      <c r="PR13" s="282"/>
      <c r="PS13" s="282"/>
      <c r="PT13" s="282"/>
      <c r="PU13" s="282"/>
      <c r="PV13" s="282"/>
      <c r="PW13" s="282"/>
      <c r="PX13" s="282"/>
      <c r="PY13" s="282"/>
      <c r="PZ13" s="282"/>
      <c r="QA13" s="282"/>
      <c r="QB13" s="282"/>
      <c r="QC13" s="282"/>
      <c r="QD13" s="282"/>
      <c r="QE13" s="282"/>
      <c r="QF13" s="282"/>
      <c r="QG13" s="282"/>
      <c r="QH13" s="282"/>
      <c r="QI13" s="282"/>
      <c r="QJ13" s="282"/>
      <c r="QK13" s="282"/>
      <c r="QL13" s="282"/>
      <c r="QM13" s="282"/>
      <c r="QN13" s="282"/>
      <c r="QO13" s="282"/>
      <c r="QP13" s="282"/>
      <c r="QQ13" s="282"/>
      <c r="QR13" s="282"/>
      <c r="QS13" s="282"/>
      <c r="QT13" s="282"/>
      <c r="QU13" s="282"/>
      <c r="QV13" s="282"/>
      <c r="QW13" s="282"/>
      <c r="QX13" s="282"/>
      <c r="QY13" s="282"/>
      <c r="QZ13" s="282"/>
      <c r="RA13" s="282"/>
      <c r="RB13" s="282"/>
      <c r="RC13" s="282"/>
      <c r="RD13" s="282"/>
      <c r="RE13" s="282"/>
      <c r="RF13" s="282"/>
      <c r="RG13" s="282"/>
      <c r="RH13" s="282"/>
      <c r="RI13" s="282"/>
      <c r="RJ13" s="282"/>
      <c r="RK13" s="282"/>
      <c r="RL13" s="282"/>
      <c r="RM13" s="282"/>
      <c r="RN13" s="282"/>
      <c r="RO13" s="282"/>
      <c r="RP13" s="282"/>
      <c r="RQ13" s="282"/>
      <c r="RR13" s="282"/>
      <c r="RS13" s="282"/>
      <c r="RT13" s="282"/>
      <c r="RU13" s="282"/>
      <c r="RV13" s="282"/>
      <c r="RW13" s="282"/>
      <c r="RX13" s="282"/>
      <c r="RY13" s="282"/>
      <c r="RZ13" s="282"/>
      <c r="SA13" s="282"/>
      <c r="SB13" s="282"/>
      <c r="SC13" s="282"/>
      <c r="SD13" s="282"/>
      <c r="SE13" s="282"/>
      <c r="SF13" s="282"/>
      <c r="SG13" s="282"/>
      <c r="SH13" s="282"/>
      <c r="SI13" s="282"/>
      <c r="SJ13" s="282"/>
      <c r="SK13" s="282"/>
      <c r="SL13" s="282"/>
      <c r="SM13" s="282"/>
      <c r="SN13" s="282"/>
      <c r="SO13" s="282"/>
      <c r="SP13" s="282"/>
      <c r="SQ13" s="282"/>
      <c r="SR13" s="282"/>
      <c r="SS13" s="282"/>
      <c r="ST13" s="282"/>
      <c r="SU13" s="282"/>
      <c r="SV13" s="282"/>
      <c r="SW13" s="282"/>
      <c r="SX13" s="282"/>
      <c r="SY13" s="282"/>
      <c r="SZ13" s="282"/>
      <c r="TA13" s="282"/>
      <c r="TB13" s="282"/>
      <c r="TC13" s="282"/>
      <c r="TD13" s="282"/>
      <c r="TE13" s="282"/>
      <c r="TF13" s="282"/>
      <c r="TG13" s="282"/>
      <c r="TH13" s="282"/>
      <c r="TI13" s="282"/>
      <c r="TJ13" s="282"/>
      <c r="TK13" s="282"/>
      <c r="TL13" s="282"/>
      <c r="TM13" s="282"/>
      <c r="TN13" s="282"/>
      <c r="TO13" s="282"/>
      <c r="TP13" s="282"/>
      <c r="TQ13" s="282"/>
      <c r="TR13" s="282"/>
      <c r="TS13" s="282"/>
      <c r="TT13" s="282"/>
      <c r="TU13" s="282"/>
      <c r="TV13" s="282"/>
      <c r="TW13" s="282"/>
      <c r="TX13" s="282"/>
      <c r="TY13" s="282"/>
      <c r="TZ13" s="282"/>
      <c r="UA13" s="282"/>
      <c r="UB13" s="282"/>
      <c r="UC13" s="282"/>
      <c r="UD13" s="282"/>
      <c r="UE13" s="282"/>
      <c r="UF13" s="282"/>
      <c r="UG13" s="282"/>
      <c r="UH13" s="282"/>
      <c r="UI13" s="282"/>
      <c r="UJ13" s="282"/>
      <c r="UK13" s="282"/>
      <c r="UL13" s="282"/>
      <c r="UM13" s="282"/>
      <c r="UN13" s="282"/>
      <c r="UO13" s="282"/>
      <c r="UP13" s="282"/>
      <c r="UQ13" s="282"/>
      <c r="UR13" s="282"/>
      <c r="US13" s="282"/>
      <c r="UT13" s="282"/>
      <c r="UU13" s="282"/>
      <c r="UV13" s="282"/>
      <c r="UW13" s="282"/>
      <c r="UX13" s="282"/>
      <c r="UY13" s="282"/>
      <c r="UZ13" s="282"/>
      <c r="VA13" s="282"/>
      <c r="VB13" s="282"/>
      <c r="VC13" s="282"/>
      <c r="VD13" s="282"/>
      <c r="VE13" s="282"/>
      <c r="VF13" s="282"/>
      <c r="VG13" s="282"/>
      <c r="VH13" s="282"/>
      <c r="VI13" s="282"/>
      <c r="VJ13" s="282"/>
      <c r="VK13" s="282"/>
      <c r="VL13" s="282"/>
      <c r="VM13" s="282"/>
      <c r="VN13" s="282"/>
      <c r="VO13" s="282"/>
      <c r="VP13" s="282"/>
      <c r="VQ13" s="282"/>
      <c r="VR13" s="282"/>
      <c r="VS13" s="282"/>
      <c r="VT13" s="282"/>
      <c r="VU13" s="282"/>
      <c r="VV13" s="282"/>
      <c r="VW13" s="282"/>
      <c r="VX13" s="282"/>
      <c r="VY13" s="282"/>
      <c r="VZ13" s="282"/>
      <c r="WA13" s="282"/>
      <c r="WB13" s="282"/>
      <c r="WC13" s="282"/>
      <c r="WD13" s="282"/>
      <c r="WE13" s="282"/>
      <c r="WF13" s="282"/>
      <c r="WG13" s="282"/>
      <c r="WH13" s="282"/>
      <c r="WI13" s="282"/>
      <c r="WJ13" s="282"/>
      <c r="WK13" s="282"/>
      <c r="WL13" s="282"/>
      <c r="WM13" s="282"/>
      <c r="WN13" s="282"/>
      <c r="WO13" s="282"/>
      <c r="WP13" s="282"/>
      <c r="WQ13" s="282"/>
      <c r="WR13" s="282"/>
      <c r="WS13" s="282"/>
      <c r="WT13" s="282"/>
      <c r="WU13" s="282"/>
      <c r="WV13" s="282"/>
      <c r="WW13" s="282"/>
      <c r="WX13" s="282"/>
      <c r="WY13" s="282"/>
      <c r="WZ13" s="282"/>
      <c r="XA13" s="282"/>
      <c r="XB13" s="282"/>
      <c r="XC13" s="282"/>
      <c r="XD13" s="282"/>
      <c r="XE13" s="282"/>
      <c r="XF13" s="282"/>
      <c r="XG13" s="282"/>
      <c r="XH13" s="282"/>
      <c r="XI13" s="282"/>
      <c r="XJ13" s="282"/>
      <c r="XK13" s="282"/>
      <c r="XL13" s="282"/>
      <c r="XM13" s="282"/>
      <c r="XN13" s="282"/>
      <c r="XO13" s="282"/>
      <c r="XP13" s="282"/>
      <c r="XQ13" s="282"/>
      <c r="XR13" s="282"/>
      <c r="XS13" s="282"/>
      <c r="XT13" s="282"/>
      <c r="XU13" s="282"/>
      <c r="XV13" s="282"/>
      <c r="XW13" s="282"/>
      <c r="XX13" s="282"/>
      <c r="XY13" s="282"/>
      <c r="XZ13" s="282"/>
      <c r="YA13" s="282"/>
      <c r="YB13" s="282"/>
      <c r="YC13" s="282"/>
      <c r="YD13" s="282"/>
      <c r="YE13" s="282"/>
      <c r="YF13" s="282"/>
      <c r="YG13" s="282"/>
      <c r="YH13" s="282"/>
      <c r="YI13" s="282"/>
      <c r="YJ13" s="282"/>
      <c r="YK13" s="282"/>
      <c r="YL13" s="282"/>
      <c r="YM13" s="282"/>
      <c r="YN13" s="282"/>
      <c r="YO13" s="282"/>
      <c r="YP13" s="282"/>
      <c r="YQ13" s="282"/>
      <c r="YR13" s="282"/>
      <c r="YS13" s="282"/>
      <c r="YT13" s="282"/>
      <c r="YU13" s="282"/>
      <c r="YV13" s="282"/>
      <c r="YW13" s="282"/>
      <c r="YX13" s="282"/>
      <c r="YY13" s="282"/>
      <c r="YZ13" s="282"/>
      <c r="ZA13" s="282"/>
      <c r="ZB13" s="282"/>
      <c r="ZC13" s="282"/>
      <c r="ZD13" s="282"/>
      <c r="ZE13" s="282"/>
      <c r="ZF13" s="282"/>
      <c r="ZG13" s="282"/>
      <c r="ZH13" s="282"/>
      <c r="ZI13" s="282"/>
      <c r="ZJ13" s="282"/>
      <c r="ZK13" s="282"/>
      <c r="ZL13" s="282"/>
      <c r="ZM13" s="282"/>
      <c r="ZN13" s="282"/>
      <c r="ZO13" s="282"/>
      <c r="ZP13" s="282"/>
      <c r="ZQ13" s="282"/>
      <c r="ZR13" s="282"/>
      <c r="ZS13" s="282"/>
      <c r="ZT13" s="282"/>
      <c r="ZU13" s="282"/>
      <c r="ZV13" s="282"/>
      <c r="ZW13" s="282"/>
      <c r="ZX13" s="282"/>
      <c r="ZY13" s="282"/>
      <c r="ZZ13" s="282"/>
      <c r="AAA13" s="282"/>
      <c r="AAB13" s="282"/>
      <c r="AAC13" s="282"/>
      <c r="AAD13" s="282"/>
      <c r="AAE13" s="282"/>
      <c r="AAF13" s="282"/>
      <c r="AAG13" s="282"/>
      <c r="AAH13" s="282"/>
      <c r="AAI13" s="282"/>
      <c r="AAJ13" s="282"/>
      <c r="AAK13" s="282"/>
      <c r="AAL13" s="282"/>
      <c r="AAM13" s="282"/>
      <c r="AAN13" s="282"/>
      <c r="AAO13" s="282"/>
      <c r="AAP13" s="282"/>
      <c r="AAQ13" s="282"/>
      <c r="AAR13" s="282"/>
      <c r="AAS13" s="282"/>
      <c r="AAT13" s="282"/>
      <c r="AAU13" s="282"/>
      <c r="AAV13" s="282"/>
      <c r="AAW13" s="282"/>
      <c r="AAX13" s="282"/>
      <c r="AAY13" s="282"/>
      <c r="AAZ13" s="282"/>
      <c r="ABA13" s="282"/>
      <c r="ABB13" s="282"/>
      <c r="ABC13" s="282"/>
      <c r="ABD13" s="282"/>
      <c r="ABE13" s="282"/>
      <c r="ABF13" s="282"/>
      <c r="ABG13" s="282"/>
      <c r="ABH13" s="282"/>
      <c r="ABI13" s="282"/>
      <c r="ABJ13" s="282"/>
      <c r="ABK13" s="282"/>
      <c r="ABL13" s="282"/>
      <c r="ABM13" s="282"/>
      <c r="ABN13" s="282"/>
      <c r="ABO13" s="282"/>
      <c r="ABP13" s="282"/>
      <c r="ABQ13" s="282"/>
      <c r="ABR13" s="282"/>
      <c r="ABS13" s="282"/>
      <c r="ABT13" s="282"/>
      <c r="ABU13" s="282"/>
      <c r="ABV13" s="282"/>
      <c r="ABW13" s="282"/>
      <c r="ABX13" s="282"/>
      <c r="ABY13" s="282"/>
      <c r="ABZ13" s="282"/>
      <c r="ACA13" s="282"/>
      <c r="ACB13" s="282"/>
      <c r="ACC13" s="282"/>
      <c r="ACD13" s="282"/>
      <c r="ACE13" s="282"/>
      <c r="ACF13" s="282"/>
      <c r="ACG13" s="282"/>
      <c r="ACH13" s="282"/>
      <c r="ACI13" s="282"/>
      <c r="ACJ13" s="282"/>
      <c r="ACK13" s="282"/>
      <c r="ACL13" s="282"/>
      <c r="ACM13" s="282"/>
      <c r="ACN13" s="282"/>
      <c r="ACO13" s="282"/>
      <c r="ACP13" s="282"/>
      <c r="ACQ13" s="282"/>
      <c r="ACR13" s="282"/>
      <c r="ACS13" s="282"/>
      <c r="ACT13" s="282"/>
      <c r="ACU13" s="282"/>
      <c r="ACV13" s="282"/>
      <c r="ACW13" s="282"/>
      <c r="ACX13" s="282"/>
      <c r="ACY13" s="282"/>
      <c r="ACZ13" s="282"/>
      <c r="ADA13" s="282"/>
      <c r="ADB13" s="282"/>
      <c r="ADC13" s="282"/>
      <c r="ADD13" s="282"/>
      <c r="ADE13" s="282"/>
      <c r="ADF13" s="282"/>
      <c r="ADG13" s="282"/>
      <c r="ADH13" s="282"/>
      <c r="ADI13" s="282"/>
      <c r="ADJ13" s="282"/>
      <c r="ADK13" s="282"/>
      <c r="ADL13" s="282"/>
      <c r="ADM13" s="282"/>
      <c r="ADN13" s="282"/>
      <c r="ADO13" s="282"/>
      <c r="ADP13" s="282"/>
      <c r="ADQ13" s="282"/>
      <c r="ADR13" s="282"/>
      <c r="ADS13" s="282"/>
      <c r="ADT13" s="282"/>
      <c r="ADU13" s="282"/>
      <c r="ADV13" s="282"/>
      <c r="ADW13" s="282"/>
      <c r="ADX13" s="282"/>
      <c r="ADY13" s="282"/>
      <c r="ADZ13" s="282"/>
      <c r="AEA13" s="282"/>
      <c r="AEB13" s="282"/>
      <c r="AEC13" s="282"/>
      <c r="AED13" s="282"/>
      <c r="AEE13" s="282"/>
      <c r="AEF13" s="282"/>
    </row>
    <row r="14" spans="1:812" ht="29.25" customHeight="1" x14ac:dyDescent="0.25">
      <c r="A14" s="283">
        <f t="shared" ref="A14:A24" si="32">A13+1</f>
        <v>3</v>
      </c>
      <c r="B14" s="25" t="s">
        <v>183</v>
      </c>
      <c r="C14" s="297"/>
      <c r="D14" s="297">
        <v>11.97</v>
      </c>
      <c r="E14" s="297"/>
      <c r="F14" s="297"/>
      <c r="G14" s="297">
        <v>10.8</v>
      </c>
      <c r="H14" s="297"/>
      <c r="I14" s="297"/>
      <c r="J14" s="297">
        <v>4.8</v>
      </c>
      <c r="K14" s="297"/>
      <c r="L14" s="297"/>
      <c r="M14" s="297">
        <v>5.5</v>
      </c>
      <c r="N14" s="297"/>
      <c r="O14" s="297"/>
      <c r="P14" s="297">
        <v>3</v>
      </c>
      <c r="Q14" s="297"/>
      <c r="R14" s="297"/>
      <c r="S14" s="297">
        <v>1.8</v>
      </c>
      <c r="T14" s="297"/>
      <c r="U14" s="297"/>
      <c r="V14" s="297">
        <v>12.9</v>
      </c>
      <c r="W14" s="297"/>
      <c r="X14" s="297"/>
      <c r="Y14" s="297">
        <v>10.6</v>
      </c>
      <c r="Z14" s="297"/>
      <c r="AA14" s="259"/>
      <c r="AB14" s="259">
        <v>4.3</v>
      </c>
      <c r="AC14" s="259"/>
      <c r="AD14" s="297"/>
      <c r="AE14" s="297">
        <v>5.8</v>
      </c>
      <c r="AF14" s="297"/>
      <c r="AG14" s="297"/>
      <c r="AH14" s="297">
        <v>49.7</v>
      </c>
      <c r="AI14" s="297"/>
      <c r="AJ14" s="297"/>
      <c r="AK14" s="297">
        <v>49.7</v>
      </c>
      <c r="AL14" s="297"/>
      <c r="AM14" s="297"/>
      <c r="AN14" s="297" t="s">
        <v>372</v>
      </c>
      <c r="AO14" s="297"/>
      <c r="AP14" s="297"/>
      <c r="AQ14" s="297" t="s">
        <v>372</v>
      </c>
      <c r="AR14" s="67"/>
      <c r="AS14" s="282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296"/>
      <c r="BI14" s="296"/>
      <c r="BJ14" s="296"/>
      <c r="BK14" s="296"/>
      <c r="BL14" s="296"/>
      <c r="BM14" s="296"/>
      <c r="BN14" s="296"/>
      <c r="BO14" s="296"/>
      <c r="BP14" s="296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  <c r="FL14" s="282"/>
      <c r="FM14" s="282"/>
      <c r="FN14" s="282"/>
      <c r="FO14" s="282"/>
      <c r="FP14" s="282"/>
      <c r="FQ14" s="282"/>
      <c r="FR14" s="282"/>
      <c r="FS14" s="282"/>
      <c r="FT14" s="282"/>
      <c r="FU14" s="282"/>
      <c r="FV14" s="282"/>
      <c r="FW14" s="282"/>
      <c r="FX14" s="282"/>
      <c r="FY14" s="282"/>
      <c r="FZ14" s="282"/>
      <c r="GA14" s="282"/>
      <c r="GB14" s="282"/>
      <c r="GC14" s="282"/>
      <c r="GD14" s="282"/>
      <c r="GE14" s="282"/>
      <c r="GF14" s="282"/>
      <c r="GG14" s="282"/>
      <c r="GH14" s="282"/>
      <c r="GI14" s="282"/>
      <c r="GJ14" s="282"/>
      <c r="GK14" s="282"/>
      <c r="GL14" s="282"/>
      <c r="GM14" s="282"/>
      <c r="GN14" s="282"/>
      <c r="GO14" s="282"/>
      <c r="GP14" s="282"/>
      <c r="GQ14" s="282"/>
      <c r="GR14" s="282"/>
      <c r="GS14" s="282"/>
      <c r="GT14" s="282"/>
      <c r="GU14" s="282"/>
      <c r="GV14" s="282"/>
      <c r="GW14" s="282"/>
      <c r="GX14" s="282"/>
      <c r="GY14" s="282"/>
      <c r="GZ14" s="282"/>
      <c r="HA14" s="282"/>
      <c r="HB14" s="282"/>
      <c r="HC14" s="282"/>
      <c r="HD14" s="282"/>
      <c r="HE14" s="282"/>
      <c r="HF14" s="282"/>
      <c r="HG14" s="282"/>
      <c r="HH14" s="282"/>
      <c r="HI14" s="282"/>
      <c r="HJ14" s="282"/>
      <c r="HK14" s="282"/>
      <c r="HL14" s="282"/>
      <c r="HM14" s="282"/>
      <c r="HN14" s="282"/>
      <c r="HO14" s="282"/>
      <c r="HP14" s="282"/>
      <c r="HQ14" s="282"/>
      <c r="HR14" s="282"/>
      <c r="HS14" s="282"/>
      <c r="HT14" s="282"/>
      <c r="HU14" s="282"/>
      <c r="HV14" s="282"/>
      <c r="HW14" s="282"/>
      <c r="HX14" s="282"/>
      <c r="HY14" s="282"/>
      <c r="HZ14" s="282"/>
      <c r="IA14" s="282"/>
      <c r="IB14" s="282"/>
      <c r="IC14" s="282"/>
      <c r="ID14" s="282"/>
      <c r="IE14" s="282"/>
      <c r="IF14" s="282"/>
      <c r="IG14" s="282"/>
      <c r="IH14" s="282"/>
      <c r="II14" s="282"/>
      <c r="IJ14" s="282"/>
      <c r="IK14" s="282"/>
      <c r="IL14" s="282"/>
      <c r="IM14" s="282"/>
      <c r="IN14" s="282"/>
      <c r="IO14" s="282"/>
      <c r="IP14" s="282"/>
      <c r="IQ14" s="282"/>
      <c r="IR14" s="282"/>
      <c r="IS14" s="282"/>
      <c r="IT14" s="282"/>
      <c r="IU14" s="282"/>
      <c r="IV14" s="282"/>
      <c r="IW14" s="282"/>
      <c r="IX14" s="282"/>
      <c r="IY14" s="282"/>
      <c r="IZ14" s="282"/>
      <c r="JA14" s="282"/>
      <c r="JB14" s="282"/>
      <c r="JC14" s="282"/>
      <c r="JD14" s="282"/>
      <c r="JE14" s="282"/>
      <c r="JF14" s="282"/>
      <c r="JG14" s="282"/>
      <c r="JH14" s="282"/>
      <c r="JI14" s="282"/>
      <c r="JJ14" s="282"/>
      <c r="JK14" s="282"/>
      <c r="JL14" s="282"/>
      <c r="JM14" s="282"/>
      <c r="JN14" s="282"/>
      <c r="JO14" s="282"/>
      <c r="JP14" s="282"/>
      <c r="JQ14" s="282"/>
      <c r="JR14" s="282"/>
      <c r="JS14" s="282"/>
      <c r="JT14" s="282"/>
      <c r="JU14" s="282"/>
      <c r="JV14" s="282"/>
      <c r="JW14" s="282"/>
      <c r="JX14" s="282"/>
      <c r="JY14" s="282"/>
      <c r="JZ14" s="282"/>
      <c r="KA14" s="282"/>
      <c r="KB14" s="282"/>
      <c r="KC14" s="282"/>
      <c r="KD14" s="282"/>
      <c r="KE14" s="282"/>
      <c r="KF14" s="282"/>
      <c r="KG14" s="282"/>
      <c r="KH14" s="282"/>
      <c r="KI14" s="282"/>
      <c r="KJ14" s="282"/>
      <c r="KK14" s="282"/>
      <c r="KL14" s="282"/>
      <c r="KM14" s="282"/>
      <c r="KN14" s="282"/>
      <c r="KO14" s="282"/>
      <c r="KP14" s="282"/>
      <c r="KQ14" s="282"/>
      <c r="KR14" s="282"/>
      <c r="KS14" s="282"/>
      <c r="KT14" s="282"/>
      <c r="KU14" s="282"/>
      <c r="KV14" s="282"/>
      <c r="KW14" s="282"/>
      <c r="KX14" s="282"/>
      <c r="KY14" s="282"/>
      <c r="KZ14" s="282"/>
      <c r="LA14" s="282"/>
      <c r="LB14" s="282"/>
      <c r="LC14" s="282"/>
      <c r="LD14" s="282"/>
      <c r="LE14" s="282"/>
      <c r="LF14" s="282"/>
      <c r="LG14" s="282"/>
      <c r="LH14" s="282"/>
      <c r="LI14" s="282"/>
      <c r="LJ14" s="282"/>
      <c r="LK14" s="282"/>
      <c r="LL14" s="282"/>
      <c r="LM14" s="282"/>
      <c r="LN14" s="282"/>
      <c r="LO14" s="282"/>
      <c r="LP14" s="282"/>
      <c r="LQ14" s="282"/>
      <c r="LR14" s="282"/>
      <c r="LS14" s="282"/>
      <c r="LT14" s="282"/>
      <c r="LU14" s="282"/>
      <c r="LV14" s="282"/>
      <c r="LW14" s="282"/>
      <c r="LX14" s="282"/>
      <c r="LY14" s="282"/>
      <c r="LZ14" s="282"/>
      <c r="MA14" s="282"/>
      <c r="MB14" s="282"/>
      <c r="MC14" s="282"/>
      <c r="MD14" s="282"/>
      <c r="ME14" s="282"/>
      <c r="MF14" s="282"/>
      <c r="MG14" s="282"/>
      <c r="MH14" s="282"/>
      <c r="MI14" s="282"/>
      <c r="MJ14" s="282"/>
      <c r="MK14" s="282"/>
      <c r="ML14" s="282"/>
      <c r="MM14" s="282"/>
      <c r="MN14" s="282"/>
      <c r="MO14" s="282"/>
      <c r="MP14" s="282"/>
      <c r="MQ14" s="282"/>
      <c r="MR14" s="282"/>
      <c r="MS14" s="282"/>
      <c r="MT14" s="282"/>
      <c r="MU14" s="282"/>
      <c r="MV14" s="282"/>
      <c r="MW14" s="282"/>
      <c r="MX14" s="282"/>
      <c r="MY14" s="282"/>
      <c r="MZ14" s="282"/>
      <c r="NA14" s="282"/>
      <c r="NB14" s="282"/>
      <c r="NC14" s="282"/>
      <c r="ND14" s="282"/>
      <c r="NE14" s="282"/>
      <c r="NF14" s="282"/>
      <c r="NG14" s="282"/>
      <c r="NH14" s="282"/>
      <c r="NI14" s="282"/>
      <c r="NJ14" s="282"/>
      <c r="NK14" s="282"/>
      <c r="NL14" s="282"/>
      <c r="NM14" s="282"/>
      <c r="NN14" s="282"/>
      <c r="NO14" s="282"/>
      <c r="NP14" s="282"/>
      <c r="NQ14" s="282"/>
      <c r="NR14" s="282"/>
      <c r="NS14" s="282"/>
      <c r="NT14" s="282"/>
      <c r="NU14" s="282"/>
      <c r="NV14" s="282"/>
      <c r="NW14" s="282"/>
      <c r="NX14" s="282"/>
      <c r="NY14" s="282"/>
      <c r="NZ14" s="282"/>
      <c r="OA14" s="282"/>
      <c r="OB14" s="282"/>
      <c r="OC14" s="282"/>
      <c r="OD14" s="282"/>
      <c r="OE14" s="282"/>
      <c r="OF14" s="282"/>
      <c r="OG14" s="282"/>
      <c r="OH14" s="282"/>
      <c r="OI14" s="282"/>
      <c r="OJ14" s="282"/>
      <c r="OK14" s="282"/>
      <c r="OL14" s="282"/>
      <c r="OM14" s="282"/>
      <c r="ON14" s="282"/>
      <c r="OO14" s="282"/>
      <c r="OP14" s="282"/>
      <c r="OQ14" s="282"/>
      <c r="OR14" s="282"/>
      <c r="OS14" s="282"/>
      <c r="OT14" s="282"/>
      <c r="OU14" s="282"/>
      <c r="OV14" s="282"/>
      <c r="OW14" s="282"/>
      <c r="OX14" s="282"/>
      <c r="OY14" s="282"/>
      <c r="OZ14" s="282"/>
      <c r="PA14" s="282"/>
      <c r="PB14" s="282"/>
      <c r="PC14" s="282"/>
      <c r="PD14" s="282"/>
      <c r="PE14" s="282"/>
      <c r="PF14" s="282"/>
      <c r="PG14" s="282"/>
      <c r="PH14" s="282"/>
      <c r="PI14" s="282"/>
      <c r="PJ14" s="282"/>
      <c r="PK14" s="282"/>
      <c r="PL14" s="282"/>
      <c r="PM14" s="282"/>
      <c r="PN14" s="282"/>
      <c r="PO14" s="282"/>
      <c r="PP14" s="282"/>
      <c r="PQ14" s="282"/>
      <c r="PR14" s="282"/>
      <c r="PS14" s="282"/>
      <c r="PT14" s="282"/>
      <c r="PU14" s="282"/>
      <c r="PV14" s="282"/>
      <c r="PW14" s="282"/>
      <c r="PX14" s="282"/>
      <c r="PY14" s="282"/>
      <c r="PZ14" s="282"/>
      <c r="QA14" s="282"/>
      <c r="QB14" s="282"/>
      <c r="QC14" s="282"/>
      <c r="QD14" s="282"/>
      <c r="QE14" s="282"/>
      <c r="QF14" s="282"/>
      <c r="QG14" s="282"/>
      <c r="QH14" s="282"/>
      <c r="QI14" s="282"/>
      <c r="QJ14" s="282"/>
      <c r="QK14" s="282"/>
      <c r="QL14" s="282"/>
      <c r="QM14" s="282"/>
      <c r="QN14" s="282"/>
      <c r="QO14" s="282"/>
      <c r="QP14" s="282"/>
      <c r="QQ14" s="282"/>
      <c r="QR14" s="282"/>
      <c r="QS14" s="282"/>
      <c r="QT14" s="282"/>
      <c r="QU14" s="282"/>
      <c r="QV14" s="282"/>
      <c r="QW14" s="282"/>
      <c r="QX14" s="282"/>
      <c r="QY14" s="282"/>
      <c r="QZ14" s="282"/>
      <c r="RA14" s="282"/>
      <c r="RB14" s="282"/>
      <c r="RC14" s="282"/>
      <c r="RD14" s="282"/>
      <c r="RE14" s="282"/>
      <c r="RF14" s="282"/>
      <c r="RG14" s="282"/>
      <c r="RH14" s="282"/>
      <c r="RI14" s="282"/>
      <c r="RJ14" s="282"/>
      <c r="RK14" s="282"/>
      <c r="RL14" s="282"/>
      <c r="RM14" s="282"/>
      <c r="RN14" s="282"/>
      <c r="RO14" s="282"/>
      <c r="RP14" s="282"/>
      <c r="RQ14" s="282"/>
      <c r="RR14" s="282"/>
      <c r="RS14" s="282"/>
      <c r="RT14" s="282"/>
      <c r="RU14" s="282"/>
      <c r="RV14" s="282"/>
      <c r="RW14" s="282"/>
      <c r="RX14" s="282"/>
      <c r="RY14" s="282"/>
      <c r="RZ14" s="282"/>
      <c r="SA14" s="282"/>
      <c r="SB14" s="282"/>
      <c r="SC14" s="282"/>
      <c r="SD14" s="282"/>
      <c r="SE14" s="282"/>
      <c r="SF14" s="282"/>
      <c r="SG14" s="282"/>
      <c r="SH14" s="282"/>
      <c r="SI14" s="282"/>
      <c r="SJ14" s="282"/>
      <c r="SK14" s="282"/>
      <c r="SL14" s="282"/>
      <c r="SM14" s="282"/>
      <c r="SN14" s="282"/>
      <c r="SO14" s="282"/>
      <c r="SP14" s="282"/>
      <c r="SQ14" s="282"/>
      <c r="SR14" s="282"/>
      <c r="SS14" s="282"/>
      <c r="ST14" s="282"/>
      <c r="SU14" s="282"/>
      <c r="SV14" s="282"/>
      <c r="SW14" s="282"/>
      <c r="SX14" s="282"/>
      <c r="SY14" s="282"/>
      <c r="SZ14" s="282"/>
      <c r="TA14" s="282"/>
      <c r="TB14" s="282"/>
      <c r="TC14" s="282"/>
      <c r="TD14" s="282"/>
      <c r="TE14" s="282"/>
      <c r="TF14" s="282"/>
      <c r="TG14" s="282"/>
      <c r="TH14" s="282"/>
      <c r="TI14" s="282"/>
      <c r="TJ14" s="282"/>
      <c r="TK14" s="282"/>
      <c r="TL14" s="282"/>
      <c r="TM14" s="282"/>
      <c r="TN14" s="282"/>
      <c r="TO14" s="282"/>
      <c r="TP14" s="282"/>
      <c r="TQ14" s="282"/>
      <c r="TR14" s="282"/>
      <c r="TS14" s="282"/>
      <c r="TT14" s="282"/>
      <c r="TU14" s="282"/>
      <c r="TV14" s="282"/>
      <c r="TW14" s="282"/>
      <c r="TX14" s="282"/>
      <c r="TY14" s="282"/>
      <c r="TZ14" s="282"/>
      <c r="UA14" s="282"/>
      <c r="UB14" s="282"/>
      <c r="UC14" s="282"/>
      <c r="UD14" s="282"/>
      <c r="UE14" s="282"/>
      <c r="UF14" s="282"/>
      <c r="UG14" s="282"/>
      <c r="UH14" s="282"/>
      <c r="UI14" s="282"/>
      <c r="UJ14" s="282"/>
      <c r="UK14" s="282"/>
      <c r="UL14" s="282"/>
      <c r="UM14" s="282"/>
      <c r="UN14" s="282"/>
      <c r="UO14" s="282"/>
      <c r="UP14" s="282"/>
      <c r="UQ14" s="282"/>
      <c r="UR14" s="282"/>
      <c r="US14" s="282"/>
      <c r="UT14" s="282"/>
      <c r="UU14" s="282"/>
      <c r="UV14" s="282"/>
      <c r="UW14" s="282"/>
      <c r="UX14" s="282"/>
      <c r="UY14" s="282"/>
      <c r="UZ14" s="282"/>
      <c r="VA14" s="282"/>
      <c r="VB14" s="282"/>
      <c r="VC14" s="282"/>
      <c r="VD14" s="282"/>
      <c r="VE14" s="282"/>
      <c r="VF14" s="282"/>
      <c r="VG14" s="282"/>
      <c r="VH14" s="282"/>
      <c r="VI14" s="282"/>
      <c r="VJ14" s="282"/>
      <c r="VK14" s="282"/>
      <c r="VL14" s="282"/>
      <c r="VM14" s="282"/>
      <c r="VN14" s="282"/>
      <c r="VO14" s="282"/>
      <c r="VP14" s="282"/>
      <c r="VQ14" s="282"/>
      <c r="VR14" s="282"/>
      <c r="VS14" s="282"/>
      <c r="VT14" s="282"/>
      <c r="VU14" s="282"/>
      <c r="VV14" s="282"/>
      <c r="VW14" s="282"/>
      <c r="VX14" s="282"/>
      <c r="VY14" s="282"/>
      <c r="VZ14" s="282"/>
      <c r="WA14" s="282"/>
      <c r="WB14" s="282"/>
      <c r="WC14" s="282"/>
      <c r="WD14" s="282"/>
      <c r="WE14" s="282"/>
      <c r="WF14" s="282"/>
      <c r="WG14" s="282"/>
      <c r="WH14" s="282"/>
      <c r="WI14" s="282"/>
      <c r="WJ14" s="282"/>
      <c r="WK14" s="282"/>
      <c r="WL14" s="282"/>
      <c r="WM14" s="282"/>
      <c r="WN14" s="282"/>
      <c r="WO14" s="282"/>
      <c r="WP14" s="282"/>
      <c r="WQ14" s="282"/>
      <c r="WR14" s="282"/>
      <c r="WS14" s="282"/>
      <c r="WT14" s="282"/>
      <c r="WU14" s="282"/>
      <c r="WV14" s="282"/>
      <c r="WW14" s="282"/>
      <c r="WX14" s="282"/>
      <c r="WY14" s="282"/>
      <c r="WZ14" s="282"/>
      <c r="XA14" s="282"/>
      <c r="XB14" s="282"/>
      <c r="XC14" s="282"/>
      <c r="XD14" s="282"/>
      <c r="XE14" s="282"/>
      <c r="XF14" s="282"/>
      <c r="XG14" s="282"/>
      <c r="XH14" s="282"/>
      <c r="XI14" s="282"/>
      <c r="XJ14" s="282"/>
      <c r="XK14" s="282"/>
      <c r="XL14" s="282"/>
      <c r="XM14" s="282"/>
      <c r="XN14" s="282"/>
      <c r="XO14" s="282"/>
      <c r="XP14" s="282"/>
      <c r="XQ14" s="282"/>
      <c r="XR14" s="282"/>
      <c r="XS14" s="282"/>
      <c r="XT14" s="282"/>
      <c r="XU14" s="282"/>
      <c r="XV14" s="282"/>
      <c r="XW14" s="282"/>
      <c r="XX14" s="282"/>
      <c r="XY14" s="282"/>
      <c r="XZ14" s="282"/>
      <c r="YA14" s="282"/>
      <c r="YB14" s="282"/>
      <c r="YC14" s="282"/>
      <c r="YD14" s="282"/>
      <c r="YE14" s="282"/>
      <c r="YF14" s="282"/>
      <c r="YG14" s="282"/>
      <c r="YH14" s="282"/>
      <c r="YI14" s="282"/>
      <c r="YJ14" s="282"/>
      <c r="YK14" s="282"/>
      <c r="YL14" s="282"/>
      <c r="YM14" s="282"/>
      <c r="YN14" s="282"/>
      <c r="YO14" s="282"/>
      <c r="YP14" s="282"/>
      <c r="YQ14" s="282"/>
      <c r="YR14" s="282"/>
      <c r="YS14" s="282"/>
      <c r="YT14" s="282"/>
      <c r="YU14" s="282"/>
      <c r="YV14" s="282"/>
      <c r="YW14" s="282"/>
      <c r="YX14" s="282"/>
      <c r="YY14" s="282"/>
      <c r="YZ14" s="282"/>
      <c r="ZA14" s="282"/>
      <c r="ZB14" s="282"/>
      <c r="ZC14" s="282"/>
      <c r="ZD14" s="282"/>
      <c r="ZE14" s="282"/>
      <c r="ZF14" s="282"/>
      <c r="ZG14" s="282"/>
      <c r="ZH14" s="282"/>
      <c r="ZI14" s="282"/>
      <c r="ZJ14" s="282"/>
      <c r="ZK14" s="282"/>
      <c r="ZL14" s="282"/>
      <c r="ZM14" s="282"/>
      <c r="ZN14" s="282"/>
      <c r="ZO14" s="282"/>
      <c r="ZP14" s="282"/>
      <c r="ZQ14" s="282"/>
      <c r="ZR14" s="282"/>
      <c r="ZS14" s="282"/>
      <c r="ZT14" s="282"/>
      <c r="ZU14" s="282"/>
      <c r="ZV14" s="282"/>
      <c r="ZW14" s="282"/>
      <c r="ZX14" s="282"/>
      <c r="ZY14" s="282"/>
      <c r="ZZ14" s="282"/>
      <c r="AAA14" s="282"/>
      <c r="AAB14" s="282"/>
      <c r="AAC14" s="282"/>
      <c r="AAD14" s="282"/>
      <c r="AAE14" s="282"/>
      <c r="AAF14" s="282"/>
      <c r="AAG14" s="282"/>
      <c r="AAH14" s="282"/>
      <c r="AAI14" s="282"/>
      <c r="AAJ14" s="282"/>
      <c r="AAK14" s="282"/>
      <c r="AAL14" s="282"/>
      <c r="AAM14" s="282"/>
      <c r="AAN14" s="282"/>
      <c r="AAO14" s="282"/>
      <c r="AAP14" s="282"/>
      <c r="AAQ14" s="282"/>
      <c r="AAR14" s="282"/>
      <c r="AAS14" s="282"/>
      <c r="AAT14" s="282"/>
      <c r="AAU14" s="282"/>
      <c r="AAV14" s="282"/>
      <c r="AAW14" s="282"/>
      <c r="AAX14" s="282"/>
      <c r="AAY14" s="282"/>
      <c r="AAZ14" s="282"/>
      <c r="ABA14" s="282"/>
      <c r="ABB14" s="282"/>
      <c r="ABC14" s="282"/>
      <c r="ABD14" s="282"/>
      <c r="ABE14" s="282"/>
      <c r="ABF14" s="282"/>
      <c r="ABG14" s="282"/>
      <c r="ABH14" s="282"/>
      <c r="ABI14" s="282"/>
      <c r="ABJ14" s="282"/>
      <c r="ABK14" s="282"/>
      <c r="ABL14" s="282"/>
      <c r="ABM14" s="282"/>
      <c r="ABN14" s="282"/>
      <c r="ABO14" s="282"/>
      <c r="ABP14" s="282"/>
      <c r="ABQ14" s="282"/>
      <c r="ABR14" s="282"/>
      <c r="ABS14" s="282"/>
      <c r="ABT14" s="282"/>
      <c r="ABU14" s="282"/>
      <c r="ABV14" s="282"/>
      <c r="ABW14" s="282"/>
      <c r="ABX14" s="282"/>
      <c r="ABY14" s="282"/>
      <c r="ABZ14" s="282"/>
      <c r="ACA14" s="282"/>
      <c r="ACB14" s="282"/>
      <c r="ACC14" s="282"/>
      <c r="ACD14" s="282"/>
      <c r="ACE14" s="282"/>
      <c r="ACF14" s="282"/>
      <c r="ACG14" s="282"/>
      <c r="ACH14" s="282"/>
      <c r="ACI14" s="282"/>
      <c r="ACJ14" s="282"/>
      <c r="ACK14" s="282"/>
      <c r="ACL14" s="282"/>
      <c r="ACM14" s="282"/>
      <c r="ACN14" s="282"/>
      <c r="ACO14" s="282"/>
      <c r="ACP14" s="282"/>
      <c r="ACQ14" s="282"/>
      <c r="ACR14" s="282"/>
      <c r="ACS14" s="282"/>
      <c r="ACT14" s="282"/>
      <c r="ACU14" s="282"/>
      <c r="ACV14" s="282"/>
      <c r="ACW14" s="282"/>
      <c r="ACX14" s="282"/>
      <c r="ACY14" s="282"/>
      <c r="ACZ14" s="282"/>
      <c r="ADA14" s="282"/>
      <c r="ADB14" s="282"/>
      <c r="ADC14" s="282"/>
      <c r="ADD14" s="282"/>
      <c r="ADE14" s="282"/>
      <c r="ADF14" s="282"/>
      <c r="ADG14" s="282"/>
      <c r="ADH14" s="282"/>
      <c r="ADI14" s="282"/>
      <c r="ADJ14" s="282"/>
      <c r="ADK14" s="282"/>
      <c r="ADL14" s="282"/>
      <c r="ADM14" s="282"/>
      <c r="ADN14" s="282"/>
      <c r="ADO14" s="282"/>
      <c r="ADP14" s="282"/>
      <c r="ADQ14" s="282"/>
      <c r="ADR14" s="282"/>
      <c r="ADS14" s="282"/>
      <c r="ADT14" s="282"/>
      <c r="ADU14" s="282"/>
      <c r="ADV14" s="282"/>
      <c r="ADW14" s="282"/>
      <c r="ADX14" s="282"/>
      <c r="ADY14" s="282"/>
      <c r="ADZ14" s="282"/>
      <c r="AEA14" s="282"/>
      <c r="AEB14" s="282"/>
      <c r="AEC14" s="282"/>
      <c r="AED14" s="282"/>
      <c r="AEE14" s="282"/>
      <c r="AEF14" s="282"/>
    </row>
    <row r="15" spans="1:812" ht="29.25" customHeight="1" x14ac:dyDescent="0.25">
      <c r="A15" s="283">
        <f t="shared" si="32"/>
        <v>4</v>
      </c>
      <c r="B15" s="25" t="s">
        <v>184</v>
      </c>
      <c r="C15" s="297">
        <v>15.5</v>
      </c>
      <c r="D15" s="297">
        <v>16</v>
      </c>
      <c r="E15" s="297"/>
      <c r="F15" s="297">
        <v>10.1</v>
      </c>
      <c r="G15" s="297">
        <v>9.5</v>
      </c>
      <c r="H15" s="297"/>
      <c r="I15" s="297">
        <v>7.5</v>
      </c>
      <c r="J15" s="297">
        <v>7.4</v>
      </c>
      <c r="K15" s="297"/>
      <c r="L15" s="297">
        <v>5.4</v>
      </c>
      <c r="M15" s="297">
        <v>4.5</v>
      </c>
      <c r="N15" s="297"/>
      <c r="O15" s="297">
        <v>2.9</v>
      </c>
      <c r="P15" s="297">
        <v>2</v>
      </c>
      <c r="Q15" s="259"/>
      <c r="R15" s="259">
        <v>2.7</v>
      </c>
      <c r="S15" s="259">
        <v>2.2999999999999998</v>
      </c>
      <c r="T15" s="259"/>
      <c r="U15" s="259">
        <v>7.1</v>
      </c>
      <c r="V15" s="259">
        <v>12</v>
      </c>
      <c r="W15" s="297"/>
      <c r="X15" s="297">
        <v>5.9</v>
      </c>
      <c r="Y15" s="297">
        <v>9</v>
      </c>
      <c r="Z15" s="297"/>
      <c r="AA15" s="297">
        <v>3.5</v>
      </c>
      <c r="AB15" s="297">
        <v>5.0999999999999996</v>
      </c>
      <c r="AC15" s="297"/>
      <c r="AD15" s="297">
        <v>3.22</v>
      </c>
      <c r="AE15" s="297">
        <v>3.7</v>
      </c>
      <c r="AF15" s="297"/>
      <c r="AG15" s="297">
        <v>50.28</v>
      </c>
      <c r="AH15" s="297">
        <v>33.78</v>
      </c>
      <c r="AI15" s="297"/>
      <c r="AJ15" s="297">
        <v>70.16</v>
      </c>
      <c r="AK15" s="301">
        <v>48.5</v>
      </c>
      <c r="AL15" s="297"/>
      <c r="AM15" s="297" t="s">
        <v>373</v>
      </c>
      <c r="AN15" s="297" t="s">
        <v>374</v>
      </c>
      <c r="AO15" s="297"/>
      <c r="AP15" s="297" t="s">
        <v>344</v>
      </c>
      <c r="AQ15" s="297" t="s">
        <v>375</v>
      </c>
      <c r="AR15" s="297"/>
      <c r="AS15" s="282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6"/>
      <c r="BN15" s="296"/>
      <c r="BO15" s="296"/>
      <c r="BP15" s="296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282"/>
      <c r="HO15" s="282"/>
      <c r="HP15" s="282"/>
      <c r="HQ15" s="282"/>
      <c r="HR15" s="282"/>
      <c r="HS15" s="282"/>
      <c r="HT15" s="282"/>
      <c r="HU15" s="282"/>
      <c r="HV15" s="282"/>
      <c r="HW15" s="282"/>
      <c r="HX15" s="282"/>
      <c r="HY15" s="282"/>
      <c r="HZ15" s="282"/>
      <c r="IA15" s="282"/>
      <c r="IB15" s="282"/>
      <c r="IC15" s="282"/>
      <c r="ID15" s="282"/>
      <c r="IE15" s="282"/>
      <c r="IF15" s="282"/>
      <c r="IG15" s="282"/>
      <c r="IH15" s="282"/>
      <c r="II15" s="282"/>
      <c r="IJ15" s="282"/>
      <c r="IK15" s="282"/>
      <c r="IL15" s="282"/>
      <c r="IM15" s="282"/>
      <c r="IN15" s="282"/>
      <c r="IO15" s="282"/>
      <c r="IP15" s="282"/>
      <c r="IQ15" s="282"/>
      <c r="IR15" s="282"/>
      <c r="IS15" s="282"/>
      <c r="IT15" s="282"/>
      <c r="IU15" s="282"/>
      <c r="IV15" s="282"/>
      <c r="IW15" s="282"/>
      <c r="IX15" s="282"/>
      <c r="IY15" s="282"/>
      <c r="IZ15" s="282"/>
      <c r="JA15" s="282"/>
      <c r="JB15" s="282"/>
      <c r="JC15" s="282"/>
      <c r="JD15" s="282"/>
      <c r="JE15" s="282"/>
      <c r="JF15" s="282"/>
      <c r="JG15" s="282"/>
      <c r="JH15" s="282"/>
      <c r="JI15" s="282"/>
      <c r="JJ15" s="282"/>
      <c r="JK15" s="282"/>
      <c r="JL15" s="282"/>
      <c r="JM15" s="282"/>
      <c r="JN15" s="282"/>
      <c r="JO15" s="282"/>
      <c r="JP15" s="282"/>
      <c r="JQ15" s="282"/>
      <c r="JR15" s="282"/>
      <c r="JS15" s="282"/>
      <c r="JT15" s="282"/>
      <c r="JU15" s="282"/>
      <c r="JV15" s="282"/>
      <c r="JW15" s="282"/>
      <c r="JX15" s="282"/>
      <c r="JY15" s="282"/>
      <c r="JZ15" s="282"/>
      <c r="KA15" s="282"/>
      <c r="KB15" s="282"/>
      <c r="KC15" s="282"/>
      <c r="KD15" s="282"/>
      <c r="KE15" s="282"/>
      <c r="KF15" s="282"/>
      <c r="KG15" s="282"/>
      <c r="KH15" s="282"/>
      <c r="KI15" s="282"/>
      <c r="KJ15" s="282"/>
      <c r="KK15" s="282"/>
      <c r="KL15" s="282"/>
      <c r="KM15" s="282"/>
      <c r="KN15" s="282"/>
      <c r="KO15" s="282"/>
      <c r="KP15" s="282"/>
      <c r="KQ15" s="282"/>
      <c r="KR15" s="282"/>
      <c r="KS15" s="282"/>
      <c r="KT15" s="282"/>
      <c r="KU15" s="282"/>
      <c r="KV15" s="282"/>
      <c r="KW15" s="282"/>
      <c r="KX15" s="282"/>
      <c r="KY15" s="282"/>
      <c r="KZ15" s="282"/>
      <c r="LA15" s="282"/>
      <c r="LB15" s="282"/>
      <c r="LC15" s="282"/>
      <c r="LD15" s="282"/>
      <c r="LE15" s="282"/>
      <c r="LF15" s="282"/>
      <c r="LG15" s="282"/>
      <c r="LH15" s="282"/>
      <c r="LI15" s="282"/>
      <c r="LJ15" s="282"/>
      <c r="LK15" s="282"/>
      <c r="LL15" s="282"/>
      <c r="LM15" s="282"/>
      <c r="LN15" s="282"/>
      <c r="LO15" s="282"/>
      <c r="LP15" s="282"/>
      <c r="LQ15" s="282"/>
      <c r="LR15" s="282"/>
      <c r="LS15" s="282"/>
      <c r="LT15" s="282"/>
      <c r="LU15" s="282"/>
      <c r="LV15" s="282"/>
      <c r="LW15" s="282"/>
      <c r="LX15" s="282"/>
      <c r="LY15" s="282"/>
      <c r="LZ15" s="282"/>
      <c r="MA15" s="282"/>
      <c r="MB15" s="282"/>
      <c r="MC15" s="282"/>
      <c r="MD15" s="282"/>
      <c r="ME15" s="282"/>
      <c r="MF15" s="282"/>
      <c r="MG15" s="282"/>
      <c r="MH15" s="282"/>
      <c r="MI15" s="282"/>
      <c r="MJ15" s="282"/>
      <c r="MK15" s="282"/>
      <c r="ML15" s="282"/>
      <c r="MM15" s="282"/>
      <c r="MN15" s="282"/>
      <c r="MO15" s="282"/>
      <c r="MP15" s="282"/>
      <c r="MQ15" s="282"/>
      <c r="MR15" s="282"/>
      <c r="MS15" s="282"/>
      <c r="MT15" s="282"/>
      <c r="MU15" s="282"/>
      <c r="MV15" s="282"/>
      <c r="MW15" s="282"/>
      <c r="MX15" s="282"/>
      <c r="MY15" s="282"/>
      <c r="MZ15" s="282"/>
      <c r="NA15" s="282"/>
      <c r="NB15" s="282"/>
      <c r="NC15" s="282"/>
      <c r="ND15" s="282"/>
      <c r="NE15" s="282"/>
      <c r="NF15" s="282"/>
      <c r="NG15" s="282"/>
      <c r="NH15" s="282"/>
      <c r="NI15" s="282"/>
      <c r="NJ15" s="282"/>
      <c r="NK15" s="282"/>
      <c r="NL15" s="282"/>
      <c r="NM15" s="282"/>
      <c r="NN15" s="282"/>
      <c r="NO15" s="282"/>
      <c r="NP15" s="282"/>
      <c r="NQ15" s="282"/>
      <c r="NR15" s="282"/>
      <c r="NS15" s="282"/>
      <c r="NT15" s="282"/>
      <c r="NU15" s="282"/>
      <c r="NV15" s="282"/>
      <c r="NW15" s="282"/>
      <c r="NX15" s="282"/>
      <c r="NY15" s="282"/>
      <c r="NZ15" s="282"/>
      <c r="OA15" s="282"/>
      <c r="OB15" s="282"/>
      <c r="OC15" s="282"/>
      <c r="OD15" s="282"/>
      <c r="OE15" s="282"/>
      <c r="OF15" s="282"/>
      <c r="OG15" s="282"/>
      <c r="OH15" s="282"/>
      <c r="OI15" s="282"/>
      <c r="OJ15" s="282"/>
      <c r="OK15" s="282"/>
      <c r="OL15" s="282"/>
      <c r="OM15" s="282"/>
      <c r="ON15" s="282"/>
      <c r="OO15" s="282"/>
      <c r="OP15" s="282"/>
      <c r="OQ15" s="282"/>
      <c r="OR15" s="282"/>
      <c r="OS15" s="282"/>
      <c r="OT15" s="282"/>
      <c r="OU15" s="282"/>
      <c r="OV15" s="282"/>
      <c r="OW15" s="282"/>
      <c r="OX15" s="282"/>
      <c r="OY15" s="282"/>
      <c r="OZ15" s="282"/>
      <c r="PA15" s="282"/>
      <c r="PB15" s="282"/>
      <c r="PC15" s="282"/>
      <c r="PD15" s="282"/>
      <c r="PE15" s="282"/>
      <c r="PF15" s="282"/>
      <c r="PG15" s="282"/>
      <c r="PH15" s="282"/>
      <c r="PI15" s="282"/>
      <c r="PJ15" s="282"/>
      <c r="PK15" s="282"/>
      <c r="PL15" s="282"/>
      <c r="PM15" s="282"/>
      <c r="PN15" s="282"/>
      <c r="PO15" s="282"/>
      <c r="PP15" s="282"/>
      <c r="PQ15" s="282"/>
      <c r="PR15" s="282"/>
      <c r="PS15" s="282"/>
      <c r="PT15" s="282"/>
      <c r="PU15" s="282"/>
      <c r="PV15" s="282"/>
      <c r="PW15" s="282"/>
      <c r="PX15" s="282"/>
      <c r="PY15" s="282"/>
      <c r="PZ15" s="282"/>
      <c r="QA15" s="282"/>
      <c r="QB15" s="282"/>
      <c r="QC15" s="282"/>
      <c r="QD15" s="282"/>
      <c r="QE15" s="282"/>
      <c r="QF15" s="282"/>
      <c r="QG15" s="282"/>
      <c r="QH15" s="282"/>
      <c r="QI15" s="282"/>
      <c r="QJ15" s="282"/>
      <c r="QK15" s="282"/>
      <c r="QL15" s="282"/>
      <c r="QM15" s="282"/>
      <c r="QN15" s="282"/>
      <c r="QO15" s="282"/>
      <c r="QP15" s="282"/>
      <c r="QQ15" s="282"/>
      <c r="QR15" s="282"/>
      <c r="QS15" s="282"/>
      <c r="QT15" s="282"/>
      <c r="QU15" s="282"/>
      <c r="QV15" s="282"/>
      <c r="QW15" s="282"/>
      <c r="QX15" s="282"/>
      <c r="QY15" s="282"/>
      <c r="QZ15" s="282"/>
      <c r="RA15" s="282"/>
      <c r="RB15" s="282"/>
      <c r="RC15" s="282"/>
      <c r="RD15" s="282"/>
      <c r="RE15" s="282"/>
      <c r="RF15" s="282"/>
      <c r="RG15" s="282"/>
      <c r="RH15" s="282"/>
      <c r="RI15" s="282"/>
      <c r="RJ15" s="282"/>
      <c r="RK15" s="282"/>
      <c r="RL15" s="282"/>
      <c r="RM15" s="282"/>
      <c r="RN15" s="282"/>
      <c r="RO15" s="282"/>
      <c r="RP15" s="282"/>
      <c r="RQ15" s="282"/>
      <c r="RR15" s="282"/>
      <c r="RS15" s="282"/>
      <c r="RT15" s="282"/>
      <c r="RU15" s="282"/>
      <c r="RV15" s="282"/>
      <c r="RW15" s="282"/>
      <c r="RX15" s="282"/>
      <c r="RY15" s="282"/>
      <c r="RZ15" s="282"/>
      <c r="SA15" s="282"/>
      <c r="SB15" s="282"/>
      <c r="SC15" s="282"/>
      <c r="SD15" s="282"/>
      <c r="SE15" s="282"/>
      <c r="SF15" s="282"/>
      <c r="SG15" s="282"/>
      <c r="SH15" s="282"/>
      <c r="SI15" s="282"/>
      <c r="SJ15" s="282"/>
      <c r="SK15" s="282"/>
      <c r="SL15" s="282"/>
      <c r="SM15" s="282"/>
      <c r="SN15" s="282"/>
      <c r="SO15" s="282"/>
      <c r="SP15" s="282"/>
      <c r="SQ15" s="282"/>
      <c r="SR15" s="282"/>
      <c r="SS15" s="282"/>
      <c r="ST15" s="282"/>
      <c r="SU15" s="282"/>
      <c r="SV15" s="282"/>
      <c r="SW15" s="282"/>
      <c r="SX15" s="282"/>
      <c r="SY15" s="282"/>
      <c r="SZ15" s="282"/>
      <c r="TA15" s="282"/>
      <c r="TB15" s="282"/>
      <c r="TC15" s="282"/>
      <c r="TD15" s="282"/>
      <c r="TE15" s="282"/>
      <c r="TF15" s="282"/>
      <c r="TG15" s="282"/>
      <c r="TH15" s="282"/>
      <c r="TI15" s="282"/>
      <c r="TJ15" s="282"/>
      <c r="TK15" s="282"/>
      <c r="TL15" s="282"/>
      <c r="TM15" s="282"/>
      <c r="TN15" s="282"/>
      <c r="TO15" s="282"/>
      <c r="TP15" s="282"/>
      <c r="TQ15" s="282"/>
      <c r="TR15" s="282"/>
      <c r="TS15" s="282"/>
      <c r="TT15" s="282"/>
      <c r="TU15" s="282"/>
      <c r="TV15" s="282"/>
      <c r="TW15" s="282"/>
      <c r="TX15" s="282"/>
      <c r="TY15" s="282"/>
      <c r="TZ15" s="282"/>
      <c r="UA15" s="282"/>
      <c r="UB15" s="282"/>
      <c r="UC15" s="282"/>
      <c r="UD15" s="282"/>
      <c r="UE15" s="282"/>
      <c r="UF15" s="282"/>
      <c r="UG15" s="282"/>
      <c r="UH15" s="282"/>
      <c r="UI15" s="282"/>
      <c r="UJ15" s="282"/>
      <c r="UK15" s="282"/>
      <c r="UL15" s="282"/>
      <c r="UM15" s="282"/>
      <c r="UN15" s="282"/>
      <c r="UO15" s="282"/>
      <c r="UP15" s="282"/>
      <c r="UQ15" s="282"/>
      <c r="UR15" s="282"/>
      <c r="US15" s="282"/>
      <c r="UT15" s="282"/>
      <c r="UU15" s="282"/>
      <c r="UV15" s="282"/>
      <c r="UW15" s="282"/>
      <c r="UX15" s="282"/>
      <c r="UY15" s="282"/>
      <c r="UZ15" s="282"/>
      <c r="VA15" s="282"/>
      <c r="VB15" s="282"/>
      <c r="VC15" s="282"/>
      <c r="VD15" s="282"/>
      <c r="VE15" s="282"/>
      <c r="VF15" s="282"/>
      <c r="VG15" s="282"/>
      <c r="VH15" s="282"/>
      <c r="VI15" s="282"/>
      <c r="VJ15" s="282"/>
      <c r="VK15" s="282"/>
      <c r="VL15" s="282"/>
      <c r="VM15" s="282"/>
      <c r="VN15" s="282"/>
      <c r="VO15" s="282"/>
      <c r="VP15" s="282"/>
      <c r="VQ15" s="282"/>
      <c r="VR15" s="282"/>
      <c r="VS15" s="282"/>
      <c r="VT15" s="282"/>
      <c r="VU15" s="282"/>
      <c r="VV15" s="282"/>
      <c r="VW15" s="282"/>
      <c r="VX15" s="282"/>
      <c r="VY15" s="282"/>
      <c r="VZ15" s="282"/>
      <c r="WA15" s="282"/>
      <c r="WB15" s="282"/>
      <c r="WC15" s="282"/>
      <c r="WD15" s="282"/>
      <c r="WE15" s="282"/>
      <c r="WF15" s="282"/>
      <c r="WG15" s="282"/>
      <c r="WH15" s="282"/>
      <c r="WI15" s="282"/>
      <c r="WJ15" s="282"/>
      <c r="WK15" s="282"/>
      <c r="WL15" s="282"/>
      <c r="WM15" s="282"/>
      <c r="WN15" s="282"/>
      <c r="WO15" s="282"/>
      <c r="WP15" s="282"/>
      <c r="WQ15" s="282"/>
      <c r="WR15" s="282"/>
      <c r="WS15" s="282"/>
      <c r="WT15" s="282"/>
      <c r="WU15" s="282"/>
      <c r="WV15" s="282"/>
      <c r="WW15" s="282"/>
      <c r="WX15" s="282"/>
      <c r="WY15" s="282"/>
      <c r="WZ15" s="282"/>
      <c r="XA15" s="282"/>
      <c r="XB15" s="282"/>
      <c r="XC15" s="282"/>
      <c r="XD15" s="282"/>
      <c r="XE15" s="282"/>
      <c r="XF15" s="282"/>
      <c r="XG15" s="282"/>
      <c r="XH15" s="282"/>
      <c r="XI15" s="282"/>
      <c r="XJ15" s="282"/>
      <c r="XK15" s="282"/>
      <c r="XL15" s="282"/>
      <c r="XM15" s="282"/>
      <c r="XN15" s="282"/>
      <c r="XO15" s="282"/>
      <c r="XP15" s="282"/>
      <c r="XQ15" s="282"/>
      <c r="XR15" s="282"/>
      <c r="XS15" s="282"/>
      <c r="XT15" s="282"/>
      <c r="XU15" s="282"/>
      <c r="XV15" s="282"/>
      <c r="XW15" s="282"/>
      <c r="XX15" s="282"/>
      <c r="XY15" s="282"/>
      <c r="XZ15" s="282"/>
      <c r="YA15" s="282"/>
      <c r="YB15" s="282"/>
      <c r="YC15" s="282"/>
      <c r="YD15" s="282"/>
      <c r="YE15" s="282"/>
      <c r="YF15" s="282"/>
      <c r="YG15" s="282"/>
      <c r="YH15" s="282"/>
      <c r="YI15" s="282"/>
      <c r="YJ15" s="282"/>
      <c r="YK15" s="282"/>
      <c r="YL15" s="282"/>
      <c r="YM15" s="282"/>
      <c r="YN15" s="282"/>
      <c r="YO15" s="282"/>
      <c r="YP15" s="282"/>
      <c r="YQ15" s="282"/>
      <c r="YR15" s="282"/>
      <c r="YS15" s="282"/>
      <c r="YT15" s="282"/>
      <c r="YU15" s="282"/>
      <c r="YV15" s="282"/>
      <c r="YW15" s="282"/>
      <c r="YX15" s="282"/>
      <c r="YY15" s="282"/>
      <c r="YZ15" s="282"/>
      <c r="ZA15" s="282"/>
      <c r="ZB15" s="282"/>
      <c r="ZC15" s="282"/>
      <c r="ZD15" s="282"/>
      <c r="ZE15" s="282"/>
      <c r="ZF15" s="282"/>
      <c r="ZG15" s="282"/>
      <c r="ZH15" s="282"/>
      <c r="ZI15" s="282"/>
      <c r="ZJ15" s="282"/>
      <c r="ZK15" s="282"/>
      <c r="ZL15" s="282"/>
      <c r="ZM15" s="282"/>
      <c r="ZN15" s="282"/>
      <c r="ZO15" s="282"/>
      <c r="ZP15" s="282"/>
      <c r="ZQ15" s="282"/>
      <c r="ZR15" s="282"/>
      <c r="ZS15" s="282"/>
      <c r="ZT15" s="282"/>
      <c r="ZU15" s="282"/>
      <c r="ZV15" s="282"/>
      <c r="ZW15" s="282"/>
      <c r="ZX15" s="282"/>
      <c r="ZY15" s="282"/>
      <c r="ZZ15" s="282"/>
      <c r="AAA15" s="282"/>
      <c r="AAB15" s="282"/>
      <c r="AAC15" s="282"/>
      <c r="AAD15" s="282"/>
      <c r="AAE15" s="282"/>
      <c r="AAF15" s="282"/>
      <c r="AAG15" s="282"/>
      <c r="AAH15" s="282"/>
      <c r="AAI15" s="282"/>
      <c r="AAJ15" s="282"/>
      <c r="AAK15" s="282"/>
      <c r="AAL15" s="282"/>
      <c r="AAM15" s="282"/>
      <c r="AAN15" s="282"/>
      <c r="AAO15" s="282"/>
      <c r="AAP15" s="282"/>
      <c r="AAQ15" s="282"/>
      <c r="AAR15" s="282"/>
      <c r="AAS15" s="282"/>
      <c r="AAT15" s="282"/>
      <c r="AAU15" s="282"/>
      <c r="AAV15" s="282"/>
      <c r="AAW15" s="282"/>
      <c r="AAX15" s="282"/>
      <c r="AAY15" s="282"/>
      <c r="AAZ15" s="282"/>
      <c r="ABA15" s="282"/>
      <c r="ABB15" s="282"/>
      <c r="ABC15" s="282"/>
      <c r="ABD15" s="282"/>
      <c r="ABE15" s="282"/>
      <c r="ABF15" s="282"/>
      <c r="ABG15" s="282"/>
      <c r="ABH15" s="282"/>
      <c r="ABI15" s="282"/>
      <c r="ABJ15" s="282"/>
      <c r="ABK15" s="282"/>
      <c r="ABL15" s="282"/>
      <c r="ABM15" s="282"/>
      <c r="ABN15" s="282"/>
      <c r="ABO15" s="282"/>
      <c r="ABP15" s="282"/>
      <c r="ABQ15" s="282"/>
      <c r="ABR15" s="282"/>
      <c r="ABS15" s="282"/>
      <c r="ABT15" s="282"/>
      <c r="ABU15" s="282"/>
      <c r="ABV15" s="282"/>
      <c r="ABW15" s="282"/>
      <c r="ABX15" s="282"/>
      <c r="ABY15" s="282"/>
      <c r="ABZ15" s="282"/>
      <c r="ACA15" s="282"/>
      <c r="ACB15" s="282"/>
      <c r="ACC15" s="282"/>
      <c r="ACD15" s="282"/>
      <c r="ACE15" s="282"/>
      <c r="ACF15" s="282"/>
      <c r="ACG15" s="282"/>
      <c r="ACH15" s="282"/>
      <c r="ACI15" s="282"/>
      <c r="ACJ15" s="282"/>
      <c r="ACK15" s="282"/>
      <c r="ACL15" s="282"/>
      <c r="ACM15" s="282"/>
      <c r="ACN15" s="282"/>
      <c r="ACO15" s="282"/>
      <c r="ACP15" s="282"/>
      <c r="ACQ15" s="282"/>
      <c r="ACR15" s="282"/>
      <c r="ACS15" s="282"/>
      <c r="ACT15" s="282"/>
      <c r="ACU15" s="282"/>
      <c r="ACV15" s="282"/>
      <c r="ACW15" s="282"/>
      <c r="ACX15" s="282"/>
      <c r="ACY15" s="282"/>
      <c r="ACZ15" s="282"/>
      <c r="ADA15" s="282"/>
      <c r="ADB15" s="282"/>
      <c r="ADC15" s="282"/>
      <c r="ADD15" s="282"/>
      <c r="ADE15" s="282"/>
      <c r="ADF15" s="282"/>
      <c r="ADG15" s="282"/>
      <c r="ADH15" s="282"/>
      <c r="ADI15" s="282"/>
      <c r="ADJ15" s="282"/>
      <c r="ADK15" s="282"/>
      <c r="ADL15" s="282"/>
      <c r="ADM15" s="282"/>
      <c r="ADN15" s="282"/>
      <c r="ADO15" s="282"/>
      <c r="ADP15" s="282"/>
      <c r="ADQ15" s="282"/>
      <c r="ADR15" s="282"/>
      <c r="ADS15" s="282"/>
      <c r="ADT15" s="282"/>
      <c r="ADU15" s="282"/>
      <c r="ADV15" s="282"/>
      <c r="ADW15" s="282"/>
      <c r="ADX15" s="282"/>
      <c r="ADY15" s="282"/>
      <c r="ADZ15" s="282"/>
      <c r="AEA15" s="282"/>
      <c r="AEB15" s="282"/>
      <c r="AEC15" s="282"/>
      <c r="AED15" s="282"/>
      <c r="AEE15" s="282"/>
      <c r="AEF15" s="282"/>
    </row>
    <row r="16" spans="1:812" ht="19.5" customHeight="1" x14ac:dyDescent="0.25">
      <c r="A16" s="283">
        <f t="shared" si="32"/>
        <v>5</v>
      </c>
      <c r="B16" s="47" t="s">
        <v>185</v>
      </c>
      <c r="C16" s="297">
        <v>15.5</v>
      </c>
      <c r="D16" s="297"/>
      <c r="E16" s="297"/>
      <c r="F16" s="297">
        <v>10.7</v>
      </c>
      <c r="G16" s="297"/>
      <c r="H16" s="297"/>
      <c r="I16" s="297">
        <v>8.3000000000000007</v>
      </c>
      <c r="J16" s="297"/>
      <c r="K16" s="297"/>
      <c r="L16" s="297">
        <v>4.5</v>
      </c>
      <c r="M16" s="297"/>
      <c r="N16" s="297"/>
      <c r="O16" s="297">
        <v>1.9</v>
      </c>
      <c r="P16" s="297"/>
      <c r="Q16" s="259"/>
      <c r="R16" s="259">
        <v>2.4</v>
      </c>
      <c r="S16" s="259"/>
      <c r="T16" s="259"/>
      <c r="U16" s="259">
        <v>9.5</v>
      </c>
      <c r="V16" s="259"/>
      <c r="W16" s="259"/>
      <c r="X16" s="259">
        <v>7.6</v>
      </c>
      <c r="Y16" s="259"/>
      <c r="Z16" s="259"/>
      <c r="AA16" s="259">
        <v>5.0999999999999996</v>
      </c>
      <c r="AB16" s="259"/>
      <c r="AC16" s="259"/>
      <c r="AD16" s="259">
        <v>3.2</v>
      </c>
      <c r="AE16" s="259"/>
      <c r="AF16" s="259"/>
      <c r="AG16" s="259">
        <v>28.8</v>
      </c>
      <c r="AH16" s="259"/>
      <c r="AI16" s="259"/>
      <c r="AJ16" s="259">
        <v>36.6</v>
      </c>
      <c r="AK16" s="259"/>
      <c r="AL16" s="259"/>
      <c r="AM16" s="67" t="s">
        <v>356</v>
      </c>
      <c r="AN16" s="67"/>
      <c r="AO16" s="67"/>
      <c r="AP16" s="67" t="s">
        <v>372</v>
      </c>
      <c r="AQ16" s="67"/>
      <c r="AR16" s="67"/>
      <c r="AS16" s="282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  <c r="BE16" s="296"/>
      <c r="BF16" s="296"/>
      <c r="BG16" s="296"/>
      <c r="BH16" s="296"/>
      <c r="BI16" s="296"/>
      <c r="BJ16" s="296"/>
      <c r="BK16" s="296"/>
      <c r="BL16" s="296"/>
      <c r="BM16" s="296"/>
      <c r="BN16" s="296"/>
      <c r="BO16" s="296"/>
      <c r="BP16" s="296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  <c r="EL16" s="282"/>
      <c r="EM16" s="282"/>
      <c r="EN16" s="282"/>
      <c r="EO16" s="282"/>
      <c r="EP16" s="282"/>
      <c r="EQ16" s="282"/>
      <c r="ER16" s="282"/>
      <c r="ES16" s="282"/>
      <c r="ET16" s="282"/>
      <c r="EU16" s="282"/>
      <c r="EV16" s="282"/>
      <c r="EW16" s="282"/>
      <c r="EX16" s="282"/>
      <c r="EY16" s="282"/>
      <c r="EZ16" s="282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2"/>
      <c r="FL16" s="282"/>
      <c r="FM16" s="282"/>
      <c r="FN16" s="282"/>
      <c r="FO16" s="282"/>
      <c r="FP16" s="282"/>
      <c r="FQ16" s="282"/>
      <c r="FR16" s="282"/>
      <c r="FS16" s="282"/>
      <c r="FT16" s="282"/>
      <c r="FU16" s="282"/>
      <c r="FV16" s="282"/>
      <c r="FW16" s="282"/>
      <c r="FX16" s="282"/>
      <c r="FY16" s="282"/>
      <c r="FZ16" s="282"/>
      <c r="GA16" s="282"/>
      <c r="GB16" s="282"/>
      <c r="GC16" s="282"/>
      <c r="GD16" s="282"/>
      <c r="GE16" s="282"/>
      <c r="GF16" s="282"/>
      <c r="GG16" s="282"/>
      <c r="GH16" s="282"/>
      <c r="GI16" s="282"/>
      <c r="GJ16" s="282"/>
      <c r="GK16" s="282"/>
      <c r="GL16" s="282"/>
      <c r="GM16" s="282"/>
      <c r="GN16" s="282"/>
      <c r="GO16" s="282"/>
      <c r="GP16" s="282"/>
      <c r="GQ16" s="282"/>
      <c r="GR16" s="282"/>
      <c r="GS16" s="282"/>
      <c r="GT16" s="282"/>
      <c r="GU16" s="282"/>
      <c r="GV16" s="282"/>
      <c r="GW16" s="282"/>
      <c r="GX16" s="282"/>
      <c r="GY16" s="282"/>
      <c r="GZ16" s="282"/>
      <c r="HA16" s="282"/>
      <c r="HB16" s="282"/>
      <c r="HC16" s="282"/>
      <c r="HD16" s="282"/>
      <c r="HE16" s="282"/>
      <c r="HF16" s="282"/>
      <c r="HG16" s="282"/>
      <c r="HH16" s="282"/>
      <c r="HI16" s="282"/>
      <c r="HJ16" s="282"/>
      <c r="HK16" s="282"/>
      <c r="HL16" s="282"/>
      <c r="HM16" s="282"/>
      <c r="HN16" s="282"/>
      <c r="HO16" s="282"/>
      <c r="HP16" s="282"/>
      <c r="HQ16" s="282"/>
      <c r="HR16" s="282"/>
      <c r="HS16" s="282"/>
      <c r="HT16" s="282"/>
      <c r="HU16" s="282"/>
      <c r="HV16" s="282"/>
      <c r="HW16" s="282"/>
      <c r="HX16" s="282"/>
      <c r="HY16" s="282"/>
      <c r="HZ16" s="282"/>
      <c r="IA16" s="282"/>
      <c r="IB16" s="282"/>
      <c r="IC16" s="282"/>
      <c r="ID16" s="282"/>
      <c r="IE16" s="282"/>
      <c r="IF16" s="282"/>
      <c r="IG16" s="282"/>
      <c r="IH16" s="282"/>
      <c r="II16" s="282"/>
      <c r="IJ16" s="282"/>
      <c r="IK16" s="282"/>
      <c r="IL16" s="282"/>
      <c r="IM16" s="282"/>
      <c r="IN16" s="282"/>
      <c r="IO16" s="282"/>
      <c r="IP16" s="282"/>
      <c r="IQ16" s="282"/>
      <c r="IR16" s="282"/>
      <c r="IS16" s="282"/>
      <c r="IT16" s="282"/>
      <c r="IU16" s="282"/>
      <c r="IV16" s="282"/>
      <c r="IW16" s="282"/>
      <c r="IX16" s="282"/>
      <c r="IY16" s="282"/>
      <c r="IZ16" s="282"/>
      <c r="JA16" s="282"/>
      <c r="JB16" s="282"/>
      <c r="JC16" s="282"/>
      <c r="JD16" s="282"/>
      <c r="JE16" s="282"/>
      <c r="JF16" s="282"/>
      <c r="JG16" s="282"/>
      <c r="JH16" s="282"/>
      <c r="JI16" s="282"/>
      <c r="JJ16" s="282"/>
      <c r="JK16" s="282"/>
      <c r="JL16" s="282"/>
      <c r="JM16" s="282"/>
      <c r="JN16" s="282"/>
      <c r="JO16" s="282"/>
      <c r="JP16" s="282"/>
      <c r="JQ16" s="282"/>
      <c r="JR16" s="282"/>
      <c r="JS16" s="282"/>
      <c r="JT16" s="282"/>
      <c r="JU16" s="282"/>
      <c r="JV16" s="282"/>
      <c r="JW16" s="282"/>
      <c r="JX16" s="282"/>
      <c r="JY16" s="282"/>
      <c r="JZ16" s="282"/>
      <c r="KA16" s="282"/>
      <c r="KB16" s="282"/>
      <c r="KC16" s="282"/>
      <c r="KD16" s="282"/>
      <c r="KE16" s="282"/>
      <c r="KF16" s="282"/>
      <c r="KG16" s="282"/>
      <c r="KH16" s="282"/>
      <c r="KI16" s="282"/>
      <c r="KJ16" s="282"/>
      <c r="KK16" s="282"/>
      <c r="KL16" s="282"/>
      <c r="KM16" s="282"/>
      <c r="KN16" s="282"/>
      <c r="KO16" s="282"/>
      <c r="KP16" s="282"/>
      <c r="KQ16" s="282"/>
      <c r="KR16" s="282"/>
      <c r="KS16" s="282"/>
      <c r="KT16" s="282"/>
      <c r="KU16" s="282"/>
      <c r="KV16" s="282"/>
      <c r="KW16" s="282"/>
      <c r="KX16" s="282"/>
      <c r="KY16" s="282"/>
      <c r="KZ16" s="282"/>
      <c r="LA16" s="282"/>
      <c r="LB16" s="282"/>
      <c r="LC16" s="282"/>
      <c r="LD16" s="282"/>
      <c r="LE16" s="282"/>
      <c r="LF16" s="282"/>
      <c r="LG16" s="282"/>
      <c r="LH16" s="282"/>
      <c r="LI16" s="282"/>
      <c r="LJ16" s="282"/>
      <c r="LK16" s="282"/>
      <c r="LL16" s="282"/>
      <c r="LM16" s="282"/>
      <c r="LN16" s="282"/>
      <c r="LO16" s="282"/>
      <c r="LP16" s="282"/>
      <c r="LQ16" s="282"/>
      <c r="LR16" s="282"/>
      <c r="LS16" s="282"/>
      <c r="LT16" s="282"/>
      <c r="LU16" s="282"/>
      <c r="LV16" s="282"/>
      <c r="LW16" s="282"/>
      <c r="LX16" s="282"/>
      <c r="LY16" s="282"/>
      <c r="LZ16" s="282"/>
      <c r="MA16" s="282"/>
      <c r="MB16" s="282"/>
      <c r="MC16" s="282"/>
      <c r="MD16" s="282"/>
      <c r="ME16" s="282"/>
      <c r="MF16" s="282"/>
      <c r="MG16" s="282"/>
      <c r="MH16" s="282"/>
      <c r="MI16" s="282"/>
      <c r="MJ16" s="282"/>
      <c r="MK16" s="282"/>
      <c r="ML16" s="282"/>
      <c r="MM16" s="282"/>
      <c r="MN16" s="282"/>
      <c r="MO16" s="282"/>
      <c r="MP16" s="282"/>
      <c r="MQ16" s="282"/>
      <c r="MR16" s="282"/>
      <c r="MS16" s="282"/>
      <c r="MT16" s="282"/>
      <c r="MU16" s="282"/>
      <c r="MV16" s="282"/>
      <c r="MW16" s="282"/>
      <c r="MX16" s="282"/>
      <c r="MY16" s="282"/>
      <c r="MZ16" s="282"/>
      <c r="NA16" s="282"/>
      <c r="NB16" s="282"/>
      <c r="NC16" s="282"/>
      <c r="ND16" s="282"/>
      <c r="NE16" s="282"/>
      <c r="NF16" s="282"/>
      <c r="NG16" s="282"/>
      <c r="NH16" s="282"/>
      <c r="NI16" s="282"/>
      <c r="NJ16" s="282"/>
      <c r="NK16" s="282"/>
      <c r="NL16" s="282"/>
      <c r="NM16" s="282"/>
      <c r="NN16" s="282"/>
      <c r="NO16" s="282"/>
      <c r="NP16" s="282"/>
      <c r="NQ16" s="282"/>
      <c r="NR16" s="282"/>
      <c r="NS16" s="282"/>
      <c r="NT16" s="282"/>
      <c r="NU16" s="282"/>
      <c r="NV16" s="282"/>
      <c r="NW16" s="282"/>
      <c r="NX16" s="282"/>
      <c r="NY16" s="282"/>
      <c r="NZ16" s="282"/>
      <c r="OA16" s="282"/>
      <c r="OB16" s="282"/>
      <c r="OC16" s="282"/>
      <c r="OD16" s="282"/>
      <c r="OE16" s="282"/>
      <c r="OF16" s="282"/>
      <c r="OG16" s="282"/>
      <c r="OH16" s="282"/>
      <c r="OI16" s="282"/>
      <c r="OJ16" s="282"/>
      <c r="OK16" s="282"/>
      <c r="OL16" s="282"/>
      <c r="OM16" s="282"/>
      <c r="ON16" s="282"/>
      <c r="OO16" s="282"/>
      <c r="OP16" s="282"/>
      <c r="OQ16" s="282"/>
      <c r="OR16" s="282"/>
      <c r="OS16" s="282"/>
      <c r="OT16" s="282"/>
      <c r="OU16" s="282"/>
      <c r="OV16" s="282"/>
      <c r="OW16" s="282"/>
      <c r="OX16" s="282"/>
      <c r="OY16" s="282"/>
      <c r="OZ16" s="282"/>
      <c r="PA16" s="282"/>
      <c r="PB16" s="282"/>
      <c r="PC16" s="282"/>
      <c r="PD16" s="282"/>
      <c r="PE16" s="282"/>
      <c r="PF16" s="282"/>
      <c r="PG16" s="282"/>
      <c r="PH16" s="282"/>
      <c r="PI16" s="282"/>
      <c r="PJ16" s="282"/>
      <c r="PK16" s="282"/>
      <c r="PL16" s="282"/>
      <c r="PM16" s="282"/>
      <c r="PN16" s="282"/>
      <c r="PO16" s="282"/>
      <c r="PP16" s="282"/>
      <c r="PQ16" s="282"/>
      <c r="PR16" s="282"/>
      <c r="PS16" s="282"/>
      <c r="PT16" s="282"/>
      <c r="PU16" s="282"/>
      <c r="PV16" s="282"/>
      <c r="PW16" s="282"/>
      <c r="PX16" s="282"/>
      <c r="PY16" s="282"/>
      <c r="PZ16" s="282"/>
      <c r="QA16" s="282"/>
      <c r="QB16" s="282"/>
      <c r="QC16" s="282"/>
      <c r="QD16" s="282"/>
      <c r="QE16" s="282"/>
      <c r="QF16" s="282"/>
      <c r="QG16" s="282"/>
      <c r="QH16" s="282"/>
      <c r="QI16" s="282"/>
      <c r="QJ16" s="282"/>
      <c r="QK16" s="282"/>
      <c r="QL16" s="282"/>
      <c r="QM16" s="282"/>
      <c r="QN16" s="282"/>
      <c r="QO16" s="282"/>
      <c r="QP16" s="282"/>
      <c r="QQ16" s="282"/>
      <c r="QR16" s="282"/>
      <c r="QS16" s="282"/>
      <c r="QT16" s="282"/>
      <c r="QU16" s="282"/>
      <c r="QV16" s="282"/>
      <c r="QW16" s="282"/>
      <c r="QX16" s="282"/>
      <c r="QY16" s="282"/>
      <c r="QZ16" s="282"/>
      <c r="RA16" s="282"/>
      <c r="RB16" s="282"/>
      <c r="RC16" s="282"/>
      <c r="RD16" s="282"/>
      <c r="RE16" s="282"/>
      <c r="RF16" s="282"/>
      <c r="RG16" s="282"/>
      <c r="RH16" s="282"/>
      <c r="RI16" s="282"/>
      <c r="RJ16" s="282"/>
      <c r="RK16" s="282"/>
      <c r="RL16" s="282"/>
      <c r="RM16" s="282"/>
      <c r="RN16" s="282"/>
      <c r="RO16" s="282"/>
      <c r="RP16" s="282"/>
      <c r="RQ16" s="282"/>
      <c r="RR16" s="282"/>
      <c r="RS16" s="282"/>
      <c r="RT16" s="282"/>
      <c r="RU16" s="282"/>
      <c r="RV16" s="282"/>
      <c r="RW16" s="282"/>
      <c r="RX16" s="282"/>
      <c r="RY16" s="282"/>
      <c r="RZ16" s="282"/>
      <c r="SA16" s="282"/>
      <c r="SB16" s="282"/>
      <c r="SC16" s="282"/>
      <c r="SD16" s="282"/>
      <c r="SE16" s="282"/>
      <c r="SF16" s="282"/>
      <c r="SG16" s="282"/>
      <c r="SH16" s="282"/>
      <c r="SI16" s="282"/>
      <c r="SJ16" s="282"/>
      <c r="SK16" s="282"/>
      <c r="SL16" s="282"/>
      <c r="SM16" s="282"/>
      <c r="SN16" s="282"/>
      <c r="SO16" s="282"/>
      <c r="SP16" s="282"/>
      <c r="SQ16" s="282"/>
      <c r="SR16" s="282"/>
      <c r="SS16" s="282"/>
      <c r="ST16" s="282"/>
      <c r="SU16" s="282"/>
      <c r="SV16" s="282"/>
      <c r="SW16" s="282"/>
      <c r="SX16" s="282"/>
      <c r="SY16" s="282"/>
      <c r="SZ16" s="282"/>
      <c r="TA16" s="282"/>
      <c r="TB16" s="282"/>
      <c r="TC16" s="282"/>
      <c r="TD16" s="282"/>
      <c r="TE16" s="282"/>
      <c r="TF16" s="282"/>
      <c r="TG16" s="282"/>
      <c r="TH16" s="282"/>
      <c r="TI16" s="282"/>
      <c r="TJ16" s="282"/>
      <c r="TK16" s="282"/>
      <c r="TL16" s="282"/>
      <c r="TM16" s="282"/>
      <c r="TN16" s="282"/>
      <c r="TO16" s="282"/>
      <c r="TP16" s="282"/>
      <c r="TQ16" s="282"/>
      <c r="TR16" s="282"/>
      <c r="TS16" s="282"/>
      <c r="TT16" s="282"/>
      <c r="TU16" s="282"/>
      <c r="TV16" s="282"/>
      <c r="TW16" s="282"/>
      <c r="TX16" s="282"/>
      <c r="TY16" s="282"/>
      <c r="TZ16" s="282"/>
      <c r="UA16" s="282"/>
      <c r="UB16" s="282"/>
      <c r="UC16" s="282"/>
      <c r="UD16" s="282"/>
      <c r="UE16" s="282"/>
      <c r="UF16" s="282"/>
      <c r="UG16" s="282"/>
      <c r="UH16" s="282"/>
      <c r="UI16" s="282"/>
      <c r="UJ16" s="282"/>
      <c r="UK16" s="282"/>
      <c r="UL16" s="282"/>
      <c r="UM16" s="282"/>
      <c r="UN16" s="282"/>
      <c r="UO16" s="282"/>
      <c r="UP16" s="282"/>
      <c r="UQ16" s="282"/>
      <c r="UR16" s="282"/>
      <c r="US16" s="282"/>
      <c r="UT16" s="282"/>
      <c r="UU16" s="282"/>
      <c r="UV16" s="282"/>
      <c r="UW16" s="282"/>
      <c r="UX16" s="282"/>
      <c r="UY16" s="282"/>
      <c r="UZ16" s="282"/>
      <c r="VA16" s="282"/>
      <c r="VB16" s="282"/>
      <c r="VC16" s="282"/>
      <c r="VD16" s="282"/>
      <c r="VE16" s="282"/>
      <c r="VF16" s="282"/>
      <c r="VG16" s="282"/>
      <c r="VH16" s="282"/>
      <c r="VI16" s="282"/>
      <c r="VJ16" s="282"/>
      <c r="VK16" s="282"/>
      <c r="VL16" s="282"/>
      <c r="VM16" s="282"/>
      <c r="VN16" s="282"/>
      <c r="VO16" s="282"/>
      <c r="VP16" s="282"/>
      <c r="VQ16" s="282"/>
      <c r="VR16" s="282"/>
      <c r="VS16" s="282"/>
      <c r="VT16" s="282"/>
      <c r="VU16" s="282"/>
      <c r="VV16" s="282"/>
      <c r="VW16" s="282"/>
      <c r="VX16" s="282"/>
      <c r="VY16" s="282"/>
      <c r="VZ16" s="282"/>
      <c r="WA16" s="282"/>
      <c r="WB16" s="282"/>
      <c r="WC16" s="282"/>
      <c r="WD16" s="282"/>
      <c r="WE16" s="282"/>
      <c r="WF16" s="282"/>
      <c r="WG16" s="282"/>
      <c r="WH16" s="282"/>
      <c r="WI16" s="282"/>
      <c r="WJ16" s="282"/>
      <c r="WK16" s="282"/>
      <c r="WL16" s="282"/>
      <c r="WM16" s="282"/>
      <c r="WN16" s="282"/>
      <c r="WO16" s="282"/>
      <c r="WP16" s="282"/>
      <c r="WQ16" s="282"/>
      <c r="WR16" s="282"/>
      <c r="WS16" s="282"/>
      <c r="WT16" s="282"/>
      <c r="WU16" s="282"/>
      <c r="WV16" s="282"/>
      <c r="WW16" s="282"/>
      <c r="WX16" s="282"/>
      <c r="WY16" s="282"/>
      <c r="WZ16" s="282"/>
      <c r="XA16" s="282"/>
      <c r="XB16" s="282"/>
      <c r="XC16" s="282"/>
      <c r="XD16" s="282"/>
      <c r="XE16" s="282"/>
      <c r="XF16" s="282"/>
      <c r="XG16" s="282"/>
      <c r="XH16" s="282"/>
      <c r="XI16" s="282"/>
      <c r="XJ16" s="282"/>
      <c r="XK16" s="282"/>
      <c r="XL16" s="282"/>
      <c r="XM16" s="282"/>
      <c r="XN16" s="282"/>
      <c r="XO16" s="282"/>
      <c r="XP16" s="282"/>
      <c r="XQ16" s="282"/>
      <c r="XR16" s="282"/>
      <c r="XS16" s="282"/>
      <c r="XT16" s="282"/>
      <c r="XU16" s="282"/>
      <c r="XV16" s="282"/>
      <c r="XW16" s="282"/>
      <c r="XX16" s="282"/>
      <c r="XY16" s="282"/>
      <c r="XZ16" s="282"/>
      <c r="YA16" s="282"/>
      <c r="YB16" s="282"/>
      <c r="YC16" s="282"/>
      <c r="YD16" s="282"/>
      <c r="YE16" s="282"/>
      <c r="YF16" s="282"/>
      <c r="YG16" s="282"/>
      <c r="YH16" s="282"/>
      <c r="YI16" s="282"/>
      <c r="YJ16" s="282"/>
      <c r="YK16" s="282"/>
      <c r="YL16" s="282"/>
      <c r="YM16" s="282"/>
      <c r="YN16" s="282"/>
      <c r="YO16" s="282"/>
      <c r="YP16" s="282"/>
      <c r="YQ16" s="282"/>
      <c r="YR16" s="282"/>
      <c r="YS16" s="282"/>
      <c r="YT16" s="282"/>
      <c r="YU16" s="282"/>
      <c r="YV16" s="282"/>
      <c r="YW16" s="282"/>
      <c r="YX16" s="282"/>
      <c r="YY16" s="282"/>
      <c r="YZ16" s="282"/>
      <c r="ZA16" s="282"/>
      <c r="ZB16" s="282"/>
      <c r="ZC16" s="282"/>
      <c r="ZD16" s="282"/>
      <c r="ZE16" s="282"/>
      <c r="ZF16" s="282"/>
      <c r="ZG16" s="282"/>
      <c r="ZH16" s="282"/>
      <c r="ZI16" s="282"/>
      <c r="ZJ16" s="282"/>
      <c r="ZK16" s="282"/>
      <c r="ZL16" s="282"/>
      <c r="ZM16" s="282"/>
      <c r="ZN16" s="282"/>
      <c r="ZO16" s="282"/>
      <c r="ZP16" s="282"/>
      <c r="ZQ16" s="282"/>
      <c r="ZR16" s="282"/>
      <c r="ZS16" s="282"/>
      <c r="ZT16" s="282"/>
      <c r="ZU16" s="282"/>
      <c r="ZV16" s="282"/>
      <c r="ZW16" s="282"/>
      <c r="ZX16" s="282"/>
      <c r="ZY16" s="282"/>
      <c r="ZZ16" s="282"/>
      <c r="AAA16" s="282"/>
      <c r="AAB16" s="282"/>
      <c r="AAC16" s="282"/>
      <c r="AAD16" s="282"/>
      <c r="AAE16" s="282"/>
      <c r="AAF16" s="282"/>
      <c r="AAG16" s="282"/>
      <c r="AAH16" s="282"/>
      <c r="AAI16" s="282"/>
      <c r="AAJ16" s="282"/>
      <c r="AAK16" s="282"/>
      <c r="AAL16" s="282"/>
      <c r="AAM16" s="282"/>
      <c r="AAN16" s="282"/>
      <c r="AAO16" s="282"/>
      <c r="AAP16" s="282"/>
      <c r="AAQ16" s="282"/>
      <c r="AAR16" s="282"/>
      <c r="AAS16" s="282"/>
      <c r="AAT16" s="282"/>
      <c r="AAU16" s="282"/>
      <c r="AAV16" s="282"/>
      <c r="AAW16" s="282"/>
      <c r="AAX16" s="282"/>
      <c r="AAY16" s="282"/>
      <c r="AAZ16" s="282"/>
      <c r="ABA16" s="282"/>
      <c r="ABB16" s="282"/>
      <c r="ABC16" s="282"/>
      <c r="ABD16" s="282"/>
      <c r="ABE16" s="282"/>
      <c r="ABF16" s="282"/>
      <c r="ABG16" s="282"/>
      <c r="ABH16" s="282"/>
      <c r="ABI16" s="282"/>
      <c r="ABJ16" s="282"/>
      <c r="ABK16" s="282"/>
      <c r="ABL16" s="282"/>
      <c r="ABM16" s="282"/>
      <c r="ABN16" s="282"/>
      <c r="ABO16" s="282"/>
      <c r="ABP16" s="282"/>
      <c r="ABQ16" s="282"/>
      <c r="ABR16" s="282"/>
      <c r="ABS16" s="282"/>
      <c r="ABT16" s="282"/>
      <c r="ABU16" s="282"/>
      <c r="ABV16" s="282"/>
      <c r="ABW16" s="282"/>
      <c r="ABX16" s="282"/>
      <c r="ABY16" s="282"/>
      <c r="ABZ16" s="282"/>
      <c r="ACA16" s="282"/>
      <c r="ACB16" s="282"/>
      <c r="ACC16" s="282"/>
      <c r="ACD16" s="282"/>
      <c r="ACE16" s="282"/>
      <c r="ACF16" s="282"/>
      <c r="ACG16" s="282"/>
      <c r="ACH16" s="282"/>
      <c r="ACI16" s="282"/>
      <c r="ACJ16" s="282"/>
      <c r="ACK16" s="282"/>
      <c r="ACL16" s="282"/>
      <c r="ACM16" s="282"/>
      <c r="ACN16" s="282"/>
      <c r="ACO16" s="282"/>
      <c r="ACP16" s="282"/>
      <c r="ACQ16" s="282"/>
      <c r="ACR16" s="282"/>
      <c r="ACS16" s="282"/>
      <c r="ACT16" s="282"/>
      <c r="ACU16" s="282"/>
      <c r="ACV16" s="282"/>
      <c r="ACW16" s="282"/>
      <c r="ACX16" s="282"/>
      <c r="ACY16" s="282"/>
      <c r="ACZ16" s="282"/>
      <c r="ADA16" s="282"/>
      <c r="ADB16" s="282"/>
      <c r="ADC16" s="282"/>
      <c r="ADD16" s="282"/>
      <c r="ADE16" s="282"/>
      <c r="ADF16" s="282"/>
      <c r="ADG16" s="282"/>
      <c r="ADH16" s="282"/>
      <c r="ADI16" s="282"/>
      <c r="ADJ16" s="282"/>
      <c r="ADK16" s="282"/>
      <c r="ADL16" s="282"/>
      <c r="ADM16" s="282"/>
      <c r="ADN16" s="282"/>
      <c r="ADO16" s="282"/>
      <c r="ADP16" s="282"/>
      <c r="ADQ16" s="282"/>
      <c r="ADR16" s="282"/>
      <c r="ADS16" s="282"/>
      <c r="ADT16" s="282"/>
      <c r="ADU16" s="282"/>
      <c r="ADV16" s="282"/>
      <c r="ADW16" s="282"/>
      <c r="ADX16" s="282"/>
      <c r="ADY16" s="282"/>
      <c r="ADZ16" s="282"/>
      <c r="AEA16" s="282"/>
      <c r="AEB16" s="282"/>
      <c r="AEC16" s="282"/>
      <c r="AED16" s="282"/>
      <c r="AEE16" s="282"/>
      <c r="AEF16" s="282"/>
    </row>
    <row r="17" spans="1:68" ht="29.25" customHeight="1" x14ac:dyDescent="0.25">
      <c r="A17" s="283">
        <f t="shared" si="32"/>
        <v>6</v>
      </c>
      <c r="B17" s="25" t="s">
        <v>186</v>
      </c>
      <c r="C17" s="297"/>
      <c r="D17" s="297">
        <v>13.02</v>
      </c>
      <c r="E17" s="297"/>
      <c r="F17" s="297"/>
      <c r="G17" s="297">
        <v>16</v>
      </c>
      <c r="H17" s="297"/>
      <c r="I17" s="297"/>
      <c r="J17" s="297">
        <v>8.3000000000000007</v>
      </c>
      <c r="K17" s="297"/>
      <c r="L17" s="297"/>
      <c r="M17" s="297">
        <v>5.9</v>
      </c>
      <c r="N17" s="297"/>
      <c r="O17" s="297"/>
      <c r="P17" s="297">
        <v>2.0099999999999998</v>
      </c>
      <c r="Q17" s="259"/>
      <c r="R17" s="259"/>
      <c r="S17" s="259">
        <v>2.2000000000000002</v>
      </c>
      <c r="T17" s="259"/>
      <c r="U17" s="259"/>
      <c r="V17" s="259">
        <v>12.57</v>
      </c>
      <c r="W17" s="259"/>
      <c r="X17" s="259"/>
      <c r="Y17" s="259">
        <v>13.7</v>
      </c>
      <c r="Z17" s="259"/>
      <c r="AA17" s="259"/>
      <c r="AB17" s="259">
        <v>4.7</v>
      </c>
      <c r="AC17" s="259"/>
      <c r="AD17" s="259"/>
      <c r="AE17" s="259">
        <v>5.5</v>
      </c>
      <c r="AF17" s="259"/>
      <c r="AG17" s="259"/>
      <c r="AH17" s="259">
        <v>46.4</v>
      </c>
      <c r="AI17" s="259"/>
      <c r="AJ17" s="259"/>
      <c r="AK17" s="259">
        <v>47.9</v>
      </c>
      <c r="AL17" s="259"/>
      <c r="AM17" s="67"/>
      <c r="AN17" s="67" t="s">
        <v>354</v>
      </c>
      <c r="AO17" s="67"/>
      <c r="AP17" s="67"/>
      <c r="AQ17" s="67" t="s">
        <v>290</v>
      </c>
      <c r="AR17" s="67"/>
    </row>
    <row r="18" spans="1:68" ht="29.25" customHeight="1" x14ac:dyDescent="0.25">
      <c r="A18" s="283">
        <f t="shared" si="32"/>
        <v>7</v>
      </c>
      <c r="B18" s="25" t="s">
        <v>187</v>
      </c>
      <c r="C18" s="297">
        <v>14.9</v>
      </c>
      <c r="D18" s="297">
        <v>20.3</v>
      </c>
      <c r="E18" s="297"/>
      <c r="F18" s="297">
        <v>14.4</v>
      </c>
      <c r="G18" s="297">
        <v>16.600000000000001</v>
      </c>
      <c r="H18" s="297"/>
      <c r="I18" s="297">
        <v>7.9</v>
      </c>
      <c r="J18" s="297">
        <v>6.7</v>
      </c>
      <c r="K18" s="297"/>
      <c r="L18" s="297">
        <v>5.0999999999999996</v>
      </c>
      <c r="M18" s="297">
        <v>6.8</v>
      </c>
      <c r="N18" s="297"/>
      <c r="O18" s="297">
        <v>1.4</v>
      </c>
      <c r="P18" s="297">
        <v>1.2</v>
      </c>
      <c r="Q18" s="259"/>
      <c r="R18" s="259">
        <v>2.2000000000000002</v>
      </c>
      <c r="S18" s="259">
        <v>1.8</v>
      </c>
      <c r="T18" s="259"/>
      <c r="U18" s="259">
        <v>10.4</v>
      </c>
      <c r="V18" s="259">
        <v>11.9</v>
      </c>
      <c r="W18" s="259"/>
      <c r="X18" s="259">
        <v>10.3</v>
      </c>
      <c r="Y18" s="259">
        <v>11.1</v>
      </c>
      <c r="Z18" s="259"/>
      <c r="AA18" s="259">
        <v>7.6</v>
      </c>
      <c r="AB18" s="259">
        <v>9.8000000000000007</v>
      </c>
      <c r="AC18" s="259"/>
      <c r="AD18" s="259">
        <v>4.7</v>
      </c>
      <c r="AE18" s="259">
        <v>5.8</v>
      </c>
      <c r="AF18" s="259"/>
      <c r="AG18" s="259">
        <v>50</v>
      </c>
      <c r="AH18" s="259">
        <v>32.96</v>
      </c>
      <c r="AI18" s="259"/>
      <c r="AJ18" s="259">
        <v>60.8</v>
      </c>
      <c r="AK18" s="259">
        <v>41.6</v>
      </c>
      <c r="AL18" s="259"/>
      <c r="AM18" s="67" t="s">
        <v>334</v>
      </c>
      <c r="AN18" s="67" t="s">
        <v>321</v>
      </c>
      <c r="AO18" s="67"/>
      <c r="AP18" s="67" t="s">
        <v>350</v>
      </c>
      <c r="AQ18" s="67" t="s">
        <v>371</v>
      </c>
      <c r="AR18" s="67"/>
    </row>
    <row r="19" spans="1:68" ht="29.25" customHeight="1" x14ac:dyDescent="0.25">
      <c r="A19" s="283">
        <f t="shared" si="32"/>
        <v>8</v>
      </c>
      <c r="B19" s="25" t="s">
        <v>188</v>
      </c>
      <c r="C19" s="297">
        <v>15.5</v>
      </c>
      <c r="D19" s="297">
        <v>11.3</v>
      </c>
      <c r="E19" s="297"/>
      <c r="F19" s="297">
        <v>12.5</v>
      </c>
      <c r="G19" s="297">
        <v>10.9</v>
      </c>
      <c r="H19" s="297"/>
      <c r="I19" s="297">
        <v>6.8</v>
      </c>
      <c r="J19" s="297">
        <v>4.5999999999999996</v>
      </c>
      <c r="K19" s="297"/>
      <c r="L19" s="297">
        <v>6.1</v>
      </c>
      <c r="M19" s="297">
        <v>3.9</v>
      </c>
      <c r="N19" s="297"/>
      <c r="O19" s="297">
        <v>2.2999999999999998</v>
      </c>
      <c r="P19" s="297">
        <v>2.5</v>
      </c>
      <c r="Q19" s="259"/>
      <c r="R19" s="259">
        <v>2.0299999999999998</v>
      </c>
      <c r="S19" s="259">
        <v>2.8</v>
      </c>
      <c r="T19" s="259"/>
      <c r="U19" s="259">
        <v>10.6</v>
      </c>
      <c r="V19" s="259">
        <v>10.199999999999999</v>
      </c>
      <c r="W19" s="259"/>
      <c r="X19" s="259">
        <v>10.7</v>
      </c>
      <c r="Y19" s="259">
        <v>10.6</v>
      </c>
      <c r="Z19" s="259"/>
      <c r="AA19" s="259">
        <v>4.5999999999999996</v>
      </c>
      <c r="AB19" s="259">
        <v>4.1399999999999997</v>
      </c>
      <c r="AC19" s="259"/>
      <c r="AD19" s="259">
        <v>5.3</v>
      </c>
      <c r="AE19" s="259">
        <v>3.78</v>
      </c>
      <c r="AF19" s="259"/>
      <c r="AG19" s="259">
        <v>80.13</v>
      </c>
      <c r="AH19" s="259">
        <v>71.400000000000006</v>
      </c>
      <c r="AI19" s="259"/>
      <c r="AJ19" s="259">
        <v>69.900000000000006</v>
      </c>
      <c r="AK19" s="259">
        <v>75.5</v>
      </c>
      <c r="AL19" s="259"/>
      <c r="AM19" s="67" t="s">
        <v>370</v>
      </c>
      <c r="AN19" s="67" t="s">
        <v>369</v>
      </c>
      <c r="AO19" s="67"/>
      <c r="AP19" s="67" t="s">
        <v>351</v>
      </c>
      <c r="AQ19" s="67" t="s">
        <v>338</v>
      </c>
      <c r="AR19" s="67"/>
    </row>
    <row r="20" spans="1:68" ht="29.25" customHeight="1" x14ac:dyDescent="0.25">
      <c r="A20" s="283">
        <f t="shared" si="32"/>
        <v>9</v>
      </c>
      <c r="B20" s="25" t="s">
        <v>189</v>
      </c>
      <c r="C20" s="297">
        <v>11</v>
      </c>
      <c r="D20" s="297">
        <v>11</v>
      </c>
      <c r="E20" s="297"/>
      <c r="F20" s="297">
        <v>10</v>
      </c>
      <c r="G20" s="297">
        <v>10</v>
      </c>
      <c r="H20" s="297"/>
      <c r="I20" s="297">
        <v>3.1</v>
      </c>
      <c r="J20" s="297">
        <v>3.1</v>
      </c>
      <c r="K20" s="297"/>
      <c r="L20" s="297">
        <v>3</v>
      </c>
      <c r="M20" s="297">
        <v>2.8</v>
      </c>
      <c r="N20" s="297"/>
      <c r="O20" s="297">
        <v>3.5</v>
      </c>
      <c r="P20" s="297">
        <v>3.5</v>
      </c>
      <c r="Q20" s="259"/>
      <c r="R20" s="259">
        <v>3.7</v>
      </c>
      <c r="S20" s="259">
        <v>3.7</v>
      </c>
      <c r="T20" s="259"/>
      <c r="U20" s="259">
        <v>11</v>
      </c>
      <c r="V20" s="259">
        <v>11</v>
      </c>
      <c r="W20" s="259"/>
      <c r="X20" s="259">
        <v>11</v>
      </c>
      <c r="Y20" s="259">
        <v>11</v>
      </c>
      <c r="Z20" s="259"/>
      <c r="AA20" s="259">
        <v>6</v>
      </c>
      <c r="AB20" s="259">
        <v>6</v>
      </c>
      <c r="AC20" s="259"/>
      <c r="AD20" s="259">
        <v>4.5</v>
      </c>
      <c r="AE20" s="259">
        <v>4.0999999999999996</v>
      </c>
      <c r="AF20" s="259"/>
      <c r="AG20" s="259">
        <v>60.8</v>
      </c>
      <c r="AH20" s="259">
        <v>37.4</v>
      </c>
      <c r="AI20" s="259"/>
      <c r="AJ20" s="259">
        <v>57.4</v>
      </c>
      <c r="AK20" s="259">
        <v>65.150000000000006</v>
      </c>
      <c r="AL20" s="259"/>
      <c r="AM20" s="67" t="s">
        <v>368</v>
      </c>
      <c r="AN20" s="67" t="s">
        <v>344</v>
      </c>
      <c r="AO20" s="67"/>
      <c r="AP20" s="306" t="s">
        <v>330</v>
      </c>
      <c r="AQ20" s="67" t="s">
        <v>356</v>
      </c>
      <c r="AR20" s="69"/>
    </row>
    <row r="21" spans="1:68" ht="29.25" customHeight="1" x14ac:dyDescent="0.25">
      <c r="A21" s="283">
        <f t="shared" si="32"/>
        <v>10</v>
      </c>
      <c r="B21" s="25" t="s">
        <v>190</v>
      </c>
      <c r="C21" s="297">
        <v>15.9</v>
      </c>
      <c r="D21" s="297">
        <v>15.8</v>
      </c>
      <c r="E21" s="297"/>
      <c r="F21" s="297">
        <v>10.7</v>
      </c>
      <c r="G21" s="297">
        <v>11.3</v>
      </c>
      <c r="H21" s="297"/>
      <c r="I21" s="297">
        <v>4.5999999999999996</v>
      </c>
      <c r="J21" s="297">
        <v>6</v>
      </c>
      <c r="K21" s="297"/>
      <c r="L21" s="297">
        <v>4.3</v>
      </c>
      <c r="M21" s="297">
        <v>4.7</v>
      </c>
      <c r="N21" s="297"/>
      <c r="O21" s="297">
        <v>3.5</v>
      </c>
      <c r="P21" s="297">
        <v>2.5</v>
      </c>
      <c r="Q21" s="259"/>
      <c r="R21" s="259">
        <v>3.5</v>
      </c>
      <c r="S21" s="259">
        <v>2.5</v>
      </c>
      <c r="T21" s="259"/>
      <c r="U21" s="259">
        <v>15.4</v>
      </c>
      <c r="V21" s="259">
        <v>11.8</v>
      </c>
      <c r="W21" s="259"/>
      <c r="X21" s="259">
        <v>16.100000000000001</v>
      </c>
      <c r="Y21" s="259">
        <v>13.3</v>
      </c>
      <c r="Z21" s="259"/>
      <c r="AA21" s="259">
        <v>3.4</v>
      </c>
      <c r="AB21" s="259">
        <v>5.6</v>
      </c>
      <c r="AC21" s="259"/>
      <c r="AD21" s="259">
        <v>4.7</v>
      </c>
      <c r="AE21" s="259">
        <v>5.3</v>
      </c>
      <c r="AF21" s="259"/>
      <c r="AG21" s="259">
        <v>65</v>
      </c>
      <c r="AH21" s="259">
        <v>42</v>
      </c>
      <c r="AI21" s="259"/>
      <c r="AJ21" s="259">
        <v>67</v>
      </c>
      <c r="AK21" s="259">
        <v>56</v>
      </c>
      <c r="AL21" s="259"/>
      <c r="AM21" s="67" t="s">
        <v>365</v>
      </c>
      <c r="AN21" s="67" t="s">
        <v>362</v>
      </c>
      <c r="AO21" s="67"/>
      <c r="AP21" s="67" t="s">
        <v>366</v>
      </c>
      <c r="AQ21" s="67" t="s">
        <v>367</v>
      </c>
      <c r="AR21" s="69"/>
    </row>
    <row r="22" spans="1:68" ht="29.25" customHeight="1" x14ac:dyDescent="0.25">
      <c r="A22" s="283">
        <f t="shared" si="32"/>
        <v>11</v>
      </c>
      <c r="B22" s="25" t="s">
        <v>191</v>
      </c>
      <c r="C22" s="303">
        <v>11.2</v>
      </c>
      <c r="D22" s="303">
        <v>11.4</v>
      </c>
      <c r="E22" s="303"/>
      <c r="F22" s="303">
        <v>13.9</v>
      </c>
      <c r="G22" s="303">
        <v>12.1</v>
      </c>
      <c r="H22" s="303"/>
      <c r="I22" s="303">
        <v>5.7</v>
      </c>
      <c r="J22" s="303">
        <v>12.5</v>
      </c>
      <c r="K22" s="303"/>
      <c r="L22" s="303">
        <v>8.1999999999999993</v>
      </c>
      <c r="M22" s="303">
        <v>7.8</v>
      </c>
      <c r="N22" s="303"/>
      <c r="O22" s="303">
        <v>1.9</v>
      </c>
      <c r="P22" s="303">
        <v>1.4</v>
      </c>
      <c r="Q22" s="304"/>
      <c r="R22" s="304">
        <v>1.6</v>
      </c>
      <c r="S22" s="304">
        <v>1.5</v>
      </c>
      <c r="T22" s="304"/>
      <c r="U22" s="304">
        <v>10.9</v>
      </c>
      <c r="V22" s="304">
        <v>9.6</v>
      </c>
      <c r="W22" s="304"/>
      <c r="X22" s="304">
        <v>10.1</v>
      </c>
      <c r="Y22" s="304">
        <v>9.6999999999999993</v>
      </c>
      <c r="Z22" s="259"/>
      <c r="AA22" s="259">
        <v>5.5</v>
      </c>
      <c r="AB22" s="304">
        <v>7.14</v>
      </c>
      <c r="AC22" s="304"/>
      <c r="AD22" s="304">
        <v>5.9</v>
      </c>
      <c r="AE22" s="304">
        <v>6.3</v>
      </c>
      <c r="AF22" s="304"/>
      <c r="AG22" s="304">
        <v>83.2</v>
      </c>
      <c r="AH22" s="304">
        <v>29.5</v>
      </c>
      <c r="AI22" s="304"/>
      <c r="AJ22" s="304">
        <v>72.099999999999994</v>
      </c>
      <c r="AK22" s="304">
        <v>36.6</v>
      </c>
      <c r="AL22" s="259"/>
      <c r="AM22" s="67" t="s">
        <v>363</v>
      </c>
      <c r="AN22" s="67" t="s">
        <v>331</v>
      </c>
      <c r="AO22" s="67"/>
      <c r="AP22" s="67" t="s">
        <v>364</v>
      </c>
      <c r="AQ22" s="67" t="s">
        <v>350</v>
      </c>
      <c r="AR22" s="67"/>
    </row>
    <row r="23" spans="1:68" ht="29.25" customHeight="1" x14ac:dyDescent="0.25">
      <c r="A23" s="283">
        <f t="shared" si="32"/>
        <v>12</v>
      </c>
      <c r="B23" s="25" t="s">
        <v>192</v>
      </c>
      <c r="C23" s="305">
        <v>15</v>
      </c>
      <c r="D23" s="305">
        <v>13.1</v>
      </c>
      <c r="E23" s="305">
        <v>10</v>
      </c>
      <c r="F23" s="305">
        <v>13.6</v>
      </c>
      <c r="G23" s="305">
        <v>9.6</v>
      </c>
      <c r="H23" s="305">
        <v>10.3</v>
      </c>
      <c r="I23" s="305">
        <v>3.5</v>
      </c>
      <c r="J23" s="305">
        <v>4.5999999999999996</v>
      </c>
      <c r="K23" s="305">
        <v>2.86</v>
      </c>
      <c r="L23" s="305">
        <v>2.8</v>
      </c>
      <c r="M23" s="305">
        <v>4.7</v>
      </c>
      <c r="N23" s="305">
        <v>3.6</v>
      </c>
      <c r="O23" s="305">
        <v>4.2</v>
      </c>
      <c r="P23" s="305">
        <v>2.2000000000000002</v>
      </c>
      <c r="Q23" s="306">
        <v>2.8</v>
      </c>
      <c r="R23" s="306">
        <v>4.2</v>
      </c>
      <c r="S23" s="306">
        <v>2.7</v>
      </c>
      <c r="T23" s="306">
        <v>2.5</v>
      </c>
      <c r="U23" s="302">
        <v>9</v>
      </c>
      <c r="V23" s="306">
        <v>8.5</v>
      </c>
      <c r="W23" s="302">
        <v>8</v>
      </c>
      <c r="X23" s="306">
        <v>13.1</v>
      </c>
      <c r="Y23" s="306">
        <v>9.5</v>
      </c>
      <c r="Z23" s="306">
        <v>9</v>
      </c>
      <c r="AA23" s="306">
        <v>2.7</v>
      </c>
      <c r="AB23" s="306">
        <v>3.9</v>
      </c>
      <c r="AC23" s="306">
        <v>2.8</v>
      </c>
      <c r="AD23" s="306">
        <v>2.7</v>
      </c>
      <c r="AE23" s="306">
        <v>3.5</v>
      </c>
      <c r="AF23" s="306">
        <v>2.5</v>
      </c>
      <c r="AG23" s="306">
        <v>66.8</v>
      </c>
      <c r="AH23" s="306" t="s">
        <v>230</v>
      </c>
      <c r="AI23" s="306">
        <v>59.3</v>
      </c>
      <c r="AJ23" s="306" t="s">
        <v>231</v>
      </c>
      <c r="AK23" s="306">
        <v>67.3</v>
      </c>
      <c r="AL23" s="306" t="s">
        <v>232</v>
      </c>
      <c r="AM23" s="302" t="s">
        <v>350</v>
      </c>
      <c r="AN23" s="302" t="s">
        <v>340</v>
      </c>
      <c r="AO23" s="302" t="s">
        <v>343</v>
      </c>
      <c r="AP23" s="302" t="s">
        <v>356</v>
      </c>
      <c r="AQ23" s="302" t="s">
        <v>331</v>
      </c>
      <c r="AR23" s="302" t="s">
        <v>362</v>
      </c>
    </row>
    <row r="24" spans="1:68" ht="29.25" customHeight="1" x14ac:dyDescent="0.25">
      <c r="A24" s="283">
        <f t="shared" si="32"/>
        <v>13</v>
      </c>
      <c r="B24" s="25" t="s">
        <v>193</v>
      </c>
      <c r="C24" s="297"/>
      <c r="D24" s="297">
        <v>13</v>
      </c>
      <c r="E24" s="297">
        <v>14</v>
      </c>
      <c r="F24" s="297"/>
      <c r="G24" s="297">
        <v>13</v>
      </c>
      <c r="H24" s="297">
        <v>16</v>
      </c>
      <c r="I24" s="297"/>
      <c r="J24" s="297">
        <v>9.6999999999999993</v>
      </c>
      <c r="K24" s="297">
        <v>8.4</v>
      </c>
      <c r="L24" s="297"/>
      <c r="M24" s="297">
        <v>4.3</v>
      </c>
      <c r="N24" s="297">
        <v>2</v>
      </c>
      <c r="O24" s="297"/>
      <c r="P24" s="297">
        <v>1.5</v>
      </c>
      <c r="Q24" s="259">
        <v>1.5</v>
      </c>
      <c r="R24" s="259"/>
      <c r="S24" s="259">
        <v>4</v>
      </c>
      <c r="T24" s="259">
        <v>4</v>
      </c>
      <c r="U24" s="259"/>
      <c r="V24" s="259">
        <v>14</v>
      </c>
      <c r="W24" s="259">
        <v>12</v>
      </c>
      <c r="X24" s="259"/>
      <c r="Y24" s="259">
        <v>14</v>
      </c>
      <c r="Z24" s="259">
        <v>12</v>
      </c>
      <c r="AA24" s="259"/>
      <c r="AB24" s="259">
        <v>10</v>
      </c>
      <c r="AC24" s="259">
        <v>10</v>
      </c>
      <c r="AD24" s="259"/>
      <c r="AE24" s="259">
        <v>3.4</v>
      </c>
      <c r="AF24" s="259">
        <v>3</v>
      </c>
      <c r="AG24" s="259"/>
      <c r="AH24" s="259">
        <v>36</v>
      </c>
      <c r="AI24" s="259">
        <v>40</v>
      </c>
      <c r="AJ24" s="259"/>
      <c r="AK24" s="259">
        <v>57</v>
      </c>
      <c r="AL24" s="259">
        <v>80</v>
      </c>
      <c r="AM24" s="67"/>
      <c r="AN24" s="306" t="s">
        <v>361</v>
      </c>
      <c r="AO24" s="306" t="s">
        <v>361</v>
      </c>
      <c r="AP24" s="67"/>
      <c r="AQ24" s="67" t="s">
        <v>322</v>
      </c>
      <c r="AR24" s="67" t="s">
        <v>342</v>
      </c>
    </row>
    <row r="25" spans="1:68" ht="29.25" customHeight="1" x14ac:dyDescent="0.25">
      <c r="A25" s="284"/>
      <c r="B25" s="55" t="s">
        <v>194</v>
      </c>
      <c r="C25" s="307">
        <f>AVERAGE(C12:C24)</f>
        <v>14.677000000000001</v>
      </c>
      <c r="D25" s="307">
        <f t="shared" ref="D25:AR25" si="33">AVERAGE(D12:D24)</f>
        <v>13.514999999999999</v>
      </c>
      <c r="E25" s="307">
        <f t="shared" si="33"/>
        <v>12</v>
      </c>
      <c r="F25" s="307">
        <f t="shared" si="33"/>
        <v>12.546000000000001</v>
      </c>
      <c r="G25" s="307">
        <f t="shared" si="33"/>
        <v>11.949166666666668</v>
      </c>
      <c r="H25" s="307">
        <f t="shared" si="33"/>
        <v>13.15</v>
      </c>
      <c r="I25" s="307">
        <f t="shared" si="33"/>
        <v>6.1940000000000008</v>
      </c>
      <c r="J25" s="307">
        <f t="shared" si="33"/>
        <v>7.206666666666667</v>
      </c>
      <c r="K25" s="307">
        <f t="shared" si="33"/>
        <v>5.63</v>
      </c>
      <c r="L25" s="307">
        <f t="shared" si="33"/>
        <v>5.2899999999999991</v>
      </c>
      <c r="M25" s="307">
        <f t="shared" si="33"/>
        <v>5.3358333333333334</v>
      </c>
      <c r="N25" s="307">
        <f t="shared" si="33"/>
        <v>2.8</v>
      </c>
      <c r="O25" s="307">
        <f t="shared" si="33"/>
        <v>2.6159999999999997</v>
      </c>
      <c r="P25" s="307">
        <f t="shared" si="33"/>
        <v>2.1366666666666663</v>
      </c>
      <c r="Q25" s="307">
        <f t="shared" si="33"/>
        <v>2.15</v>
      </c>
      <c r="R25" s="307">
        <f t="shared" si="33"/>
        <v>2.7519999999999998</v>
      </c>
      <c r="S25" s="307">
        <f t="shared" si="33"/>
        <v>2.438333333333333</v>
      </c>
      <c r="T25" s="307">
        <f t="shared" si="33"/>
        <v>3.25</v>
      </c>
      <c r="U25" s="307">
        <f t="shared" si="33"/>
        <v>10.575000000000001</v>
      </c>
      <c r="V25" s="307">
        <f t="shared" si="33"/>
        <v>11.332500000000001</v>
      </c>
      <c r="W25" s="307">
        <f t="shared" si="33"/>
        <v>10</v>
      </c>
      <c r="X25" s="307">
        <f t="shared" si="33"/>
        <v>10.75</v>
      </c>
      <c r="Y25" s="307">
        <f t="shared" si="33"/>
        <v>10.966666666666669</v>
      </c>
      <c r="Z25" s="307">
        <f t="shared" si="33"/>
        <v>10.5</v>
      </c>
      <c r="AA25" s="307">
        <f t="shared" si="33"/>
        <v>4.6290000000000004</v>
      </c>
      <c r="AB25" s="307">
        <f t="shared" si="33"/>
        <v>5.8133333333333326</v>
      </c>
      <c r="AC25" s="307">
        <f t="shared" si="33"/>
        <v>6.4</v>
      </c>
      <c r="AD25" s="307">
        <f t="shared" si="33"/>
        <v>4.261000000000001</v>
      </c>
      <c r="AE25" s="307">
        <f t="shared" si="33"/>
        <v>4.7458333333333327</v>
      </c>
      <c r="AF25" s="307">
        <f t="shared" si="33"/>
        <v>2.75</v>
      </c>
      <c r="AG25" s="307">
        <f t="shared" si="33"/>
        <v>56.33</v>
      </c>
      <c r="AH25" s="307">
        <f t="shared" si="33"/>
        <v>42.283636363636361</v>
      </c>
      <c r="AI25" s="307">
        <f t="shared" si="33"/>
        <v>49.65</v>
      </c>
      <c r="AJ25" s="307">
        <f t="shared" si="33"/>
        <v>57.475555555555552</v>
      </c>
      <c r="AK25" s="307">
        <f t="shared" si="33"/>
        <v>53.386666666666663</v>
      </c>
      <c r="AL25" s="307">
        <f t="shared" si="33"/>
        <v>80</v>
      </c>
      <c r="AM25" s="307" t="s">
        <v>281</v>
      </c>
      <c r="AN25" s="307" t="s">
        <v>282</v>
      </c>
      <c r="AO25" s="307" t="s">
        <v>283</v>
      </c>
      <c r="AP25" s="307" t="s">
        <v>284</v>
      </c>
      <c r="AQ25" s="307" t="s">
        <v>285</v>
      </c>
      <c r="AR25" s="307">
        <v>5.25</v>
      </c>
    </row>
    <row r="26" spans="1:68" s="282" customFormat="1" ht="18" customHeight="1" x14ac:dyDescent="0.25">
      <c r="A26" s="283">
        <v>1</v>
      </c>
      <c r="B26" s="47" t="s">
        <v>253</v>
      </c>
      <c r="C26" s="297"/>
      <c r="D26" s="297"/>
      <c r="E26" s="297">
        <v>5.0999999999999996</v>
      </c>
      <c r="F26" s="297"/>
      <c r="G26" s="297"/>
      <c r="H26" s="297">
        <v>3.7</v>
      </c>
      <c r="I26" s="297"/>
      <c r="J26" s="297"/>
      <c r="K26" s="297">
        <v>4.7</v>
      </c>
      <c r="L26" s="297"/>
      <c r="M26" s="297"/>
      <c r="N26" s="297">
        <v>3.8</v>
      </c>
      <c r="O26" s="297"/>
      <c r="P26" s="297"/>
      <c r="Q26" s="297">
        <v>1.1000000000000001</v>
      </c>
      <c r="R26" s="297"/>
      <c r="S26" s="297"/>
      <c r="T26" s="297">
        <v>1</v>
      </c>
      <c r="U26" s="297"/>
      <c r="V26" s="297"/>
      <c r="W26" s="297">
        <v>2.6</v>
      </c>
      <c r="X26" s="297"/>
      <c r="Y26" s="297"/>
      <c r="Z26" s="297">
        <v>2.2999999999999998</v>
      </c>
      <c r="AA26" s="297"/>
      <c r="AB26" s="297"/>
      <c r="AC26" s="297">
        <v>4.5</v>
      </c>
      <c r="AD26" s="297"/>
      <c r="AE26" s="297"/>
      <c r="AF26" s="297">
        <v>2.2999999999999998</v>
      </c>
      <c r="AG26" s="297"/>
      <c r="AH26" s="297"/>
      <c r="AI26" s="297">
        <v>48.79</v>
      </c>
      <c r="AJ26" s="297"/>
      <c r="AK26" s="297"/>
      <c r="AL26" s="297">
        <v>69.569999999999993</v>
      </c>
      <c r="AM26" s="297"/>
      <c r="AN26" s="297"/>
      <c r="AO26" s="297" t="s">
        <v>359</v>
      </c>
      <c r="AP26" s="297"/>
      <c r="AQ26" s="297"/>
      <c r="AR26" s="297" t="s">
        <v>360</v>
      </c>
      <c r="AT26" s="296"/>
      <c r="AU26" s="296"/>
      <c r="AV26" s="296"/>
      <c r="AW26" s="296"/>
      <c r="AX26" s="296"/>
      <c r="AY26" s="296"/>
      <c r="AZ26" s="296"/>
      <c r="BA26" s="296"/>
      <c r="BB26" s="296"/>
      <c r="BC26" s="296"/>
      <c r="BD26" s="296"/>
      <c r="BE26" s="296"/>
      <c r="BF26" s="296"/>
      <c r="BG26" s="296"/>
      <c r="BH26" s="296"/>
      <c r="BI26" s="296"/>
      <c r="BJ26" s="296"/>
      <c r="BK26" s="296"/>
      <c r="BL26" s="296"/>
      <c r="BM26" s="296"/>
      <c r="BN26" s="296"/>
      <c r="BO26" s="296"/>
      <c r="BP26" s="296"/>
    </row>
    <row r="27" spans="1:68" s="282" customFormat="1" ht="18" customHeight="1" x14ac:dyDescent="0.25">
      <c r="A27" s="283">
        <f>A26+1</f>
        <v>2</v>
      </c>
      <c r="B27" s="25" t="s">
        <v>227</v>
      </c>
      <c r="C27" s="297"/>
      <c r="D27" s="297"/>
      <c r="E27" s="297">
        <v>12</v>
      </c>
      <c r="F27" s="297"/>
      <c r="G27" s="297"/>
      <c r="H27" s="297">
        <v>12.4</v>
      </c>
      <c r="I27" s="297"/>
      <c r="J27" s="297"/>
      <c r="K27" s="297">
        <v>4</v>
      </c>
      <c r="L27" s="297"/>
      <c r="M27" s="297"/>
      <c r="N27" s="297">
        <v>4.8</v>
      </c>
      <c r="O27" s="297"/>
      <c r="P27" s="297"/>
      <c r="Q27" s="259">
        <v>3</v>
      </c>
      <c r="R27" s="259"/>
      <c r="S27" s="259"/>
      <c r="T27" s="259">
        <v>2.6</v>
      </c>
      <c r="U27" s="259"/>
      <c r="V27" s="259"/>
      <c r="W27" s="259">
        <v>8</v>
      </c>
      <c r="X27" s="259"/>
      <c r="Y27" s="259"/>
      <c r="Z27" s="259">
        <v>5.8</v>
      </c>
      <c r="AA27" s="259"/>
      <c r="AB27" s="259"/>
      <c r="AC27" s="259">
        <v>2.8</v>
      </c>
      <c r="AD27" s="259"/>
      <c r="AE27" s="259"/>
      <c r="AF27" s="259">
        <v>2.2000000000000002</v>
      </c>
      <c r="AG27" s="259"/>
      <c r="AH27" s="259"/>
      <c r="AI27" s="259">
        <v>59</v>
      </c>
      <c r="AJ27" s="259"/>
      <c r="AK27" s="259"/>
      <c r="AL27" s="259">
        <v>45.9</v>
      </c>
      <c r="AM27" s="67"/>
      <c r="AN27" s="67"/>
      <c r="AO27" s="67" t="s">
        <v>350</v>
      </c>
      <c r="AP27" s="67"/>
      <c r="AQ27" s="67"/>
      <c r="AR27" s="67" t="s">
        <v>354</v>
      </c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  <c r="BE27" s="296"/>
      <c r="BF27" s="296"/>
      <c r="BG27" s="296"/>
      <c r="BH27" s="296"/>
      <c r="BI27" s="296"/>
      <c r="BJ27" s="296"/>
      <c r="BK27" s="296"/>
      <c r="BL27" s="296"/>
      <c r="BM27" s="296"/>
      <c r="BN27" s="296"/>
      <c r="BO27" s="296"/>
      <c r="BP27" s="296"/>
    </row>
    <row r="28" spans="1:68" ht="18" customHeight="1" x14ac:dyDescent="0.25">
      <c r="A28" s="283">
        <f t="shared" ref="A28:A59" si="34">A27+1</f>
        <v>3</v>
      </c>
      <c r="B28" s="47" t="s">
        <v>195</v>
      </c>
      <c r="C28" s="297">
        <v>12.66</v>
      </c>
      <c r="D28" s="297">
        <v>11.4</v>
      </c>
      <c r="E28" s="297"/>
      <c r="F28" s="297">
        <v>12</v>
      </c>
      <c r="G28" s="297">
        <v>12.64</v>
      </c>
      <c r="H28" s="297"/>
      <c r="I28" s="297">
        <v>6.4</v>
      </c>
      <c r="J28" s="297">
        <v>4.8</v>
      </c>
      <c r="K28" s="297"/>
      <c r="L28" s="297">
        <v>13.36</v>
      </c>
      <c r="M28" s="297">
        <v>8.6999999999999993</v>
      </c>
      <c r="N28" s="297"/>
      <c r="O28" s="297">
        <v>1.2</v>
      </c>
      <c r="P28" s="297">
        <v>1.54</v>
      </c>
      <c r="Q28" s="259"/>
      <c r="R28" s="259">
        <v>1</v>
      </c>
      <c r="S28" s="259">
        <v>2.2799999999999998</v>
      </c>
      <c r="T28" s="259"/>
      <c r="U28" s="259">
        <v>7</v>
      </c>
      <c r="V28" s="259">
        <v>9.4</v>
      </c>
      <c r="W28" s="259"/>
      <c r="X28" s="259">
        <v>5.9</v>
      </c>
      <c r="Y28" s="259">
        <v>7.2</v>
      </c>
      <c r="Z28" s="259"/>
      <c r="AA28" s="259">
        <v>2.23</v>
      </c>
      <c r="AB28" s="259">
        <v>3.57</v>
      </c>
      <c r="AC28" s="259"/>
      <c r="AD28" s="259">
        <v>3.62</v>
      </c>
      <c r="AE28" s="259">
        <v>2.61</v>
      </c>
      <c r="AF28" s="259"/>
      <c r="AG28" s="259">
        <v>19.2</v>
      </c>
      <c r="AH28" s="259">
        <v>19.8</v>
      </c>
      <c r="AI28" s="259"/>
      <c r="AJ28" s="259">
        <v>19.66</v>
      </c>
      <c r="AK28" s="259">
        <v>22</v>
      </c>
      <c r="AL28" s="259"/>
      <c r="AM28" s="67" t="s">
        <v>356</v>
      </c>
      <c r="AN28" s="67" t="s">
        <v>357</v>
      </c>
      <c r="AO28" s="67"/>
      <c r="AP28" s="67" t="s">
        <v>322</v>
      </c>
      <c r="AQ28" s="67" t="s">
        <v>358</v>
      </c>
      <c r="AR28" s="67"/>
    </row>
    <row r="29" spans="1:68" ht="18" customHeight="1" x14ac:dyDescent="0.25">
      <c r="A29" s="283">
        <f t="shared" si="34"/>
        <v>4</v>
      </c>
      <c r="B29" s="47" t="s">
        <v>196</v>
      </c>
      <c r="C29" s="297"/>
      <c r="D29" s="297"/>
      <c r="E29" s="297">
        <v>14.2</v>
      </c>
      <c r="F29" s="297"/>
      <c r="G29" s="297"/>
      <c r="H29" s="297">
        <v>10</v>
      </c>
      <c r="I29" s="297"/>
      <c r="J29" s="297"/>
      <c r="K29" s="297">
        <v>7.6</v>
      </c>
      <c r="L29" s="297"/>
      <c r="M29" s="297"/>
      <c r="N29" s="297">
        <v>10.5</v>
      </c>
      <c r="O29" s="297"/>
      <c r="P29" s="297"/>
      <c r="Q29" s="259">
        <v>2</v>
      </c>
      <c r="R29" s="259"/>
      <c r="S29" s="259"/>
      <c r="T29" s="259">
        <v>1</v>
      </c>
      <c r="U29" s="259"/>
      <c r="V29" s="259"/>
      <c r="W29" s="259">
        <v>10.1</v>
      </c>
      <c r="X29" s="259"/>
      <c r="Y29" s="259"/>
      <c r="Z29" s="259">
        <v>7.1</v>
      </c>
      <c r="AA29" s="259"/>
      <c r="AB29" s="259"/>
      <c r="AC29" s="259">
        <v>3.8</v>
      </c>
      <c r="AD29" s="259"/>
      <c r="AE29" s="259"/>
      <c r="AF29" s="259">
        <v>4.45</v>
      </c>
      <c r="AG29" s="259"/>
      <c r="AH29" s="259"/>
      <c r="AI29" s="259">
        <v>37.9</v>
      </c>
      <c r="AJ29" s="259"/>
      <c r="AK29" s="259"/>
      <c r="AL29" s="259">
        <v>30.5</v>
      </c>
      <c r="AM29" s="67"/>
      <c r="AN29" s="67"/>
      <c r="AO29" s="67" t="s">
        <v>343</v>
      </c>
      <c r="AP29" s="67"/>
      <c r="AQ29" s="67"/>
      <c r="AR29" s="67" t="s">
        <v>355</v>
      </c>
    </row>
    <row r="30" spans="1:68" ht="18" customHeight="1" x14ac:dyDescent="0.25">
      <c r="A30" s="283">
        <f t="shared" si="34"/>
        <v>5</v>
      </c>
      <c r="B30" s="47" t="s">
        <v>197</v>
      </c>
      <c r="C30" s="297">
        <v>13.5</v>
      </c>
      <c r="D30" s="297">
        <v>11.3</v>
      </c>
      <c r="E30" s="297">
        <v>8.3000000000000007</v>
      </c>
      <c r="F30" s="297">
        <v>13.7</v>
      </c>
      <c r="G30" s="297">
        <v>9.6999999999999993</v>
      </c>
      <c r="H30" s="297">
        <v>8.5</v>
      </c>
      <c r="I30" s="297">
        <v>7.3</v>
      </c>
      <c r="J30" s="297">
        <v>5.0999999999999996</v>
      </c>
      <c r="K30" s="297">
        <v>7.6</v>
      </c>
      <c r="L30" s="297">
        <v>5.9</v>
      </c>
      <c r="M30" s="297">
        <v>5.3</v>
      </c>
      <c r="N30" s="297">
        <v>6.7</v>
      </c>
      <c r="O30" s="297">
        <v>1.9</v>
      </c>
      <c r="P30" s="297">
        <v>1.8</v>
      </c>
      <c r="Q30" s="259">
        <v>1</v>
      </c>
      <c r="R30" s="259">
        <v>2.1</v>
      </c>
      <c r="S30" s="259">
        <v>2.2999999999999998</v>
      </c>
      <c r="T30" s="259">
        <v>1.5</v>
      </c>
      <c r="U30" s="259">
        <v>7.1</v>
      </c>
      <c r="V30" s="259">
        <v>8.9</v>
      </c>
      <c r="W30" s="259">
        <v>7.8</v>
      </c>
      <c r="X30" s="259">
        <v>6.9</v>
      </c>
      <c r="Y30" s="259">
        <v>9.1</v>
      </c>
      <c r="Z30" s="259">
        <v>8.1</v>
      </c>
      <c r="AA30" s="259">
        <v>3.5</v>
      </c>
      <c r="AB30" s="259">
        <v>3.2</v>
      </c>
      <c r="AC30" s="259">
        <v>2.6</v>
      </c>
      <c r="AD30" s="259">
        <v>2</v>
      </c>
      <c r="AE30" s="259">
        <v>2.4</v>
      </c>
      <c r="AF30" s="259">
        <v>3.7</v>
      </c>
      <c r="AG30" s="259">
        <v>51.4</v>
      </c>
      <c r="AH30" s="259">
        <v>54.1</v>
      </c>
      <c r="AI30" s="259">
        <v>48.1</v>
      </c>
      <c r="AJ30" s="259">
        <v>58.6</v>
      </c>
      <c r="AK30" s="259">
        <v>55.4</v>
      </c>
      <c r="AL30" s="259">
        <v>49.4</v>
      </c>
      <c r="AM30" s="67" t="s">
        <v>334</v>
      </c>
      <c r="AN30" s="67" t="s">
        <v>353</v>
      </c>
      <c r="AO30" s="67" t="s">
        <v>321</v>
      </c>
      <c r="AP30" s="67" t="s">
        <v>354</v>
      </c>
      <c r="AQ30" s="67" t="s">
        <v>343</v>
      </c>
      <c r="AR30" s="67" t="s">
        <v>343</v>
      </c>
    </row>
    <row r="31" spans="1:68" ht="18" customHeight="1" x14ac:dyDescent="0.25">
      <c r="A31" s="283">
        <f t="shared" si="34"/>
        <v>6</v>
      </c>
      <c r="B31" s="47" t="s">
        <v>198</v>
      </c>
      <c r="C31" s="297"/>
      <c r="D31" s="297"/>
      <c r="E31" s="297">
        <v>11.5</v>
      </c>
      <c r="F31" s="297"/>
      <c r="G31" s="297"/>
      <c r="H31" s="297">
        <v>11.2</v>
      </c>
      <c r="I31" s="297"/>
      <c r="J31" s="297"/>
      <c r="K31" s="297">
        <v>6.1</v>
      </c>
      <c r="L31" s="297"/>
      <c r="M31" s="297"/>
      <c r="N31" s="297">
        <v>8.5</v>
      </c>
      <c r="O31" s="297"/>
      <c r="P31" s="297"/>
      <c r="Q31" s="259">
        <v>2</v>
      </c>
      <c r="R31" s="259"/>
      <c r="S31" s="259"/>
      <c r="T31" s="259">
        <v>1.8</v>
      </c>
      <c r="U31" s="259"/>
      <c r="V31" s="259"/>
      <c r="W31" s="259">
        <v>10.3</v>
      </c>
      <c r="X31" s="259"/>
      <c r="Y31" s="259"/>
      <c r="Z31" s="259">
        <v>9.9</v>
      </c>
      <c r="AA31" s="259"/>
      <c r="AB31" s="259"/>
      <c r="AC31" s="259">
        <v>4.2</v>
      </c>
      <c r="AD31" s="259"/>
      <c r="AE31" s="259"/>
      <c r="AF31" s="259">
        <v>4.7</v>
      </c>
      <c r="AG31" s="259"/>
      <c r="AH31" s="259"/>
      <c r="AI31" s="259">
        <v>48</v>
      </c>
      <c r="AJ31" s="259"/>
      <c r="AK31" s="259"/>
      <c r="AL31" s="259">
        <v>32.25</v>
      </c>
      <c r="AM31" s="67"/>
      <c r="AN31" s="67"/>
      <c r="AO31" s="67" t="s">
        <v>352</v>
      </c>
      <c r="AP31" s="67"/>
      <c r="AQ31" s="67"/>
      <c r="AR31" s="302" t="s">
        <v>351</v>
      </c>
    </row>
    <row r="32" spans="1:68" ht="18" customHeight="1" x14ac:dyDescent="0.25">
      <c r="A32" s="283">
        <f t="shared" si="34"/>
        <v>7</v>
      </c>
      <c r="B32" s="47" t="s">
        <v>199</v>
      </c>
      <c r="C32" s="308"/>
      <c r="D32" s="308"/>
      <c r="E32" s="308">
        <v>12.98</v>
      </c>
      <c r="F32" s="308"/>
      <c r="G32" s="308"/>
      <c r="H32" s="308">
        <v>13.56</v>
      </c>
      <c r="I32" s="308"/>
      <c r="J32" s="308"/>
      <c r="K32" s="308">
        <v>5.0999999999999996</v>
      </c>
      <c r="L32" s="308"/>
      <c r="M32" s="308"/>
      <c r="N32" s="308">
        <v>4.9400000000000004</v>
      </c>
      <c r="O32" s="308"/>
      <c r="P32" s="308"/>
      <c r="Q32" s="302">
        <v>2.5</v>
      </c>
      <c r="R32" s="302"/>
      <c r="S32" s="302"/>
      <c r="T32" s="302">
        <v>2.7</v>
      </c>
      <c r="U32" s="302"/>
      <c r="V32" s="302"/>
      <c r="W32" s="302">
        <v>6</v>
      </c>
      <c r="X32" s="302"/>
      <c r="Y32" s="302"/>
      <c r="Z32" s="302">
        <v>6.2</v>
      </c>
      <c r="AA32" s="302"/>
      <c r="AB32" s="302"/>
      <c r="AC32" s="302">
        <v>2.39</v>
      </c>
      <c r="AD32" s="302"/>
      <c r="AE32" s="302"/>
      <c r="AF32" s="302">
        <v>2.29</v>
      </c>
      <c r="AG32" s="302"/>
      <c r="AH32" s="302"/>
      <c r="AI32" s="302">
        <v>53</v>
      </c>
      <c r="AJ32" s="302"/>
      <c r="AK32" s="302"/>
      <c r="AL32" s="302">
        <v>57</v>
      </c>
      <c r="AM32" s="302"/>
      <c r="AN32" s="302"/>
      <c r="AO32" s="302" t="s">
        <v>350</v>
      </c>
      <c r="AP32" s="302"/>
      <c r="AQ32" s="302"/>
      <c r="AR32" s="302" t="s">
        <v>322</v>
      </c>
    </row>
    <row r="33" spans="1:44" ht="18" customHeight="1" x14ac:dyDescent="0.25">
      <c r="A33" s="283">
        <f t="shared" si="34"/>
        <v>8</v>
      </c>
      <c r="B33" s="25" t="s">
        <v>200</v>
      </c>
      <c r="C33" s="297">
        <v>14</v>
      </c>
      <c r="D33" s="297">
        <v>14.9</v>
      </c>
      <c r="E33" s="297">
        <v>5.6</v>
      </c>
      <c r="F33" s="297">
        <v>30.9</v>
      </c>
      <c r="G33" s="297">
        <v>13.2</v>
      </c>
      <c r="H33" s="297">
        <v>6.13</v>
      </c>
      <c r="I33" s="297">
        <v>7.9</v>
      </c>
      <c r="J33" s="297">
        <v>9.6</v>
      </c>
      <c r="K33" s="297">
        <v>5.0999999999999996</v>
      </c>
      <c r="L33" s="297">
        <v>11.1</v>
      </c>
      <c r="M33" s="297">
        <v>5.7</v>
      </c>
      <c r="N33" s="297">
        <v>6.2</v>
      </c>
      <c r="O33" s="297">
        <v>1.8</v>
      </c>
      <c r="P33" s="297">
        <v>1.6</v>
      </c>
      <c r="Q33" s="259">
        <v>0.84</v>
      </c>
      <c r="R33" s="259">
        <v>2.8</v>
      </c>
      <c r="S33" s="259">
        <v>2.2999999999999998</v>
      </c>
      <c r="T33" s="259">
        <v>0.99</v>
      </c>
      <c r="U33" s="259">
        <v>10.4</v>
      </c>
      <c r="V33" s="259">
        <v>8.6999999999999993</v>
      </c>
      <c r="W33" s="259">
        <v>3.1</v>
      </c>
      <c r="X33" s="259">
        <v>10.5</v>
      </c>
      <c r="Y33" s="259">
        <v>5.8</v>
      </c>
      <c r="Z33" s="259">
        <v>2.34</v>
      </c>
      <c r="AA33" s="259"/>
      <c r="AB33" s="259">
        <v>5.6</v>
      </c>
      <c r="AC33" s="259">
        <v>2.1</v>
      </c>
      <c r="AD33" s="259">
        <v>3.8</v>
      </c>
      <c r="AE33" s="259">
        <v>2.6</v>
      </c>
      <c r="AF33" s="259">
        <v>2.36</v>
      </c>
      <c r="AG33" s="259">
        <v>38.200000000000003</v>
      </c>
      <c r="AH33" s="259">
        <v>32.200000000000003</v>
      </c>
      <c r="AI33" s="259">
        <v>48.1</v>
      </c>
      <c r="AJ33" s="259">
        <v>37.9</v>
      </c>
      <c r="AK33" s="259">
        <v>59.6</v>
      </c>
      <c r="AL33" s="259">
        <v>45.9</v>
      </c>
      <c r="AM33" s="67" t="s">
        <v>347</v>
      </c>
      <c r="AN33" s="67" t="s">
        <v>347</v>
      </c>
      <c r="AO33" s="67" t="s">
        <v>348</v>
      </c>
      <c r="AP33" s="67" t="s">
        <v>349</v>
      </c>
      <c r="AQ33" s="67" t="s">
        <v>343</v>
      </c>
      <c r="AR33" s="67" t="s">
        <v>317</v>
      </c>
    </row>
    <row r="34" spans="1:44" ht="18" customHeight="1" x14ac:dyDescent="0.25">
      <c r="A34" s="283">
        <f t="shared" si="34"/>
        <v>9</v>
      </c>
      <c r="B34" s="47" t="s">
        <v>201</v>
      </c>
      <c r="C34" s="297">
        <v>9.5</v>
      </c>
      <c r="D34" s="297">
        <v>10.5</v>
      </c>
      <c r="E34" s="297">
        <v>8.5</v>
      </c>
      <c r="F34" s="297">
        <v>10.5</v>
      </c>
      <c r="G34" s="297">
        <v>10.5</v>
      </c>
      <c r="H34" s="297">
        <v>7</v>
      </c>
      <c r="I34" s="297">
        <v>3.5</v>
      </c>
      <c r="J34" s="297">
        <v>2.5</v>
      </c>
      <c r="K34" s="297">
        <v>2.5</v>
      </c>
      <c r="L34" s="297">
        <v>3.4</v>
      </c>
      <c r="M34" s="297">
        <v>2.5</v>
      </c>
      <c r="N34" s="297">
        <v>2.6</v>
      </c>
      <c r="O34" s="297">
        <v>2</v>
      </c>
      <c r="P34" s="297">
        <v>2.1</v>
      </c>
      <c r="Q34" s="259">
        <v>2</v>
      </c>
      <c r="R34" s="259">
        <v>2</v>
      </c>
      <c r="S34" s="259">
        <v>2.1</v>
      </c>
      <c r="T34" s="259">
        <v>2.1</v>
      </c>
      <c r="U34" s="259">
        <v>6.5</v>
      </c>
      <c r="V34" s="259">
        <v>8.6</v>
      </c>
      <c r="W34" s="259">
        <v>7.4</v>
      </c>
      <c r="X34" s="259">
        <v>6.5</v>
      </c>
      <c r="Y34" s="259">
        <v>8.5</v>
      </c>
      <c r="Z34" s="259">
        <v>7.5</v>
      </c>
      <c r="AA34" s="259">
        <v>2.6</v>
      </c>
      <c r="AB34" s="259">
        <v>2.2999999999999998</v>
      </c>
      <c r="AC34" s="259">
        <v>2.5</v>
      </c>
      <c r="AD34" s="259">
        <v>2.6</v>
      </c>
      <c r="AE34" s="259">
        <v>2.2999999999999998</v>
      </c>
      <c r="AF34" s="259">
        <v>2.4</v>
      </c>
      <c r="AG34" s="259">
        <v>63.2</v>
      </c>
      <c r="AH34" s="259">
        <v>68.099999999999994</v>
      </c>
      <c r="AI34" s="259">
        <v>64.7</v>
      </c>
      <c r="AJ34" s="259">
        <v>69.5</v>
      </c>
      <c r="AK34" s="259">
        <v>71.099999999999994</v>
      </c>
      <c r="AL34" s="259">
        <v>70.599999999999994</v>
      </c>
      <c r="AM34" s="67" t="s">
        <v>339</v>
      </c>
      <c r="AN34" s="67" t="s">
        <v>342</v>
      </c>
      <c r="AO34" s="67" t="s">
        <v>343</v>
      </c>
      <c r="AP34" s="67" t="s">
        <v>344</v>
      </c>
      <c r="AQ34" s="67" t="s">
        <v>345</v>
      </c>
      <c r="AR34" s="67" t="s">
        <v>346</v>
      </c>
    </row>
    <row r="35" spans="1:44" ht="18" customHeight="1" x14ac:dyDescent="0.25">
      <c r="A35" s="283">
        <f t="shared" si="34"/>
        <v>10</v>
      </c>
      <c r="B35" s="47" t="s">
        <v>202</v>
      </c>
      <c r="C35" s="297">
        <v>15</v>
      </c>
      <c r="D35" s="297">
        <v>12</v>
      </c>
      <c r="E35" s="297">
        <v>14</v>
      </c>
      <c r="F35" s="297">
        <v>16</v>
      </c>
      <c r="G35" s="297">
        <v>12</v>
      </c>
      <c r="H35" s="297">
        <v>13</v>
      </c>
      <c r="I35" s="297">
        <v>13</v>
      </c>
      <c r="J35" s="297">
        <v>7</v>
      </c>
      <c r="K35" s="297">
        <v>5</v>
      </c>
      <c r="L35" s="297">
        <v>7.6</v>
      </c>
      <c r="M35" s="297">
        <v>5.8</v>
      </c>
      <c r="N35" s="297">
        <v>3</v>
      </c>
      <c r="O35" s="297">
        <v>1.5</v>
      </c>
      <c r="P35" s="297">
        <v>1.1000000000000001</v>
      </c>
      <c r="Q35" s="259">
        <v>2.1</v>
      </c>
      <c r="R35" s="259">
        <v>1.7</v>
      </c>
      <c r="S35" s="259">
        <v>1.8</v>
      </c>
      <c r="T35" s="259">
        <v>2.2000000000000002</v>
      </c>
      <c r="U35" s="259">
        <v>7</v>
      </c>
      <c r="V35" s="259">
        <v>9</v>
      </c>
      <c r="W35" s="259">
        <v>10</v>
      </c>
      <c r="X35" s="259">
        <v>6</v>
      </c>
      <c r="Y35" s="259">
        <v>8.4</v>
      </c>
      <c r="Z35" s="259">
        <v>10.1</v>
      </c>
      <c r="AA35" s="259">
        <v>5.7</v>
      </c>
      <c r="AB35" s="259">
        <v>5</v>
      </c>
      <c r="AC35" s="259">
        <v>4.8</v>
      </c>
      <c r="AD35" s="259">
        <v>5.2</v>
      </c>
      <c r="AE35" s="259">
        <v>4.2</v>
      </c>
      <c r="AF35" s="259">
        <v>3</v>
      </c>
      <c r="AG35" s="259">
        <v>25</v>
      </c>
      <c r="AH35" s="259">
        <v>74</v>
      </c>
      <c r="AI35" s="259">
        <v>52</v>
      </c>
      <c r="AJ35" s="259">
        <v>42</v>
      </c>
      <c r="AK35" s="259">
        <v>58</v>
      </c>
      <c r="AL35" s="259">
        <v>55</v>
      </c>
      <c r="AM35" s="67" t="s">
        <v>338</v>
      </c>
      <c r="AN35" s="67" t="s">
        <v>316</v>
      </c>
      <c r="AO35" s="67" t="s">
        <v>339</v>
      </c>
      <c r="AP35" s="306" t="s">
        <v>320</v>
      </c>
      <c r="AQ35" s="259" t="s">
        <v>340</v>
      </c>
      <c r="AR35" s="67" t="s">
        <v>341</v>
      </c>
    </row>
    <row r="36" spans="1:44" ht="18" customHeight="1" x14ac:dyDescent="0.25">
      <c r="A36" s="283">
        <f t="shared" si="34"/>
        <v>11</v>
      </c>
      <c r="B36" s="25" t="s">
        <v>246</v>
      </c>
      <c r="C36" s="297">
        <v>11</v>
      </c>
      <c r="D36" s="297">
        <v>11</v>
      </c>
      <c r="E36" s="297">
        <v>11</v>
      </c>
      <c r="F36" s="297">
        <v>14</v>
      </c>
      <c r="G36" s="297">
        <v>14</v>
      </c>
      <c r="H36" s="297">
        <v>14</v>
      </c>
      <c r="I36" s="297">
        <v>7.4</v>
      </c>
      <c r="J36" s="297">
        <v>7.4</v>
      </c>
      <c r="K36" s="297">
        <v>7.4</v>
      </c>
      <c r="L36" s="297">
        <v>10.5</v>
      </c>
      <c r="M36" s="297">
        <v>10.5</v>
      </c>
      <c r="N36" s="297">
        <v>10.5</v>
      </c>
      <c r="O36" s="297">
        <v>1.44</v>
      </c>
      <c r="P36" s="297">
        <v>1.44</v>
      </c>
      <c r="Q36" s="259">
        <v>1.44</v>
      </c>
      <c r="R36" s="259">
        <v>1.3</v>
      </c>
      <c r="S36" s="259">
        <v>1.3</v>
      </c>
      <c r="T36" s="259">
        <v>1.3</v>
      </c>
      <c r="U36" s="259">
        <v>6</v>
      </c>
      <c r="V36" s="259">
        <v>6</v>
      </c>
      <c r="W36" s="259">
        <v>6</v>
      </c>
      <c r="X36" s="259">
        <v>7.4</v>
      </c>
      <c r="Y36" s="259">
        <v>7.4</v>
      </c>
      <c r="Z36" s="259">
        <v>7.4</v>
      </c>
      <c r="AA36" s="259">
        <v>4</v>
      </c>
      <c r="AB36" s="259">
        <v>4</v>
      </c>
      <c r="AC36" s="259">
        <v>4</v>
      </c>
      <c r="AD36" s="259">
        <v>4</v>
      </c>
      <c r="AE36" s="259">
        <v>4</v>
      </c>
      <c r="AF36" s="259">
        <v>4</v>
      </c>
      <c r="AG36" s="259">
        <v>43.4</v>
      </c>
      <c r="AH36" s="259">
        <v>43.4</v>
      </c>
      <c r="AI36" s="259">
        <v>43.4</v>
      </c>
      <c r="AJ36" s="259">
        <v>49.9</v>
      </c>
      <c r="AK36" s="259">
        <v>49.9</v>
      </c>
      <c r="AL36" s="259">
        <v>49.9</v>
      </c>
      <c r="AM36" s="67" t="s">
        <v>336</v>
      </c>
      <c r="AN36" s="67" t="s">
        <v>336</v>
      </c>
      <c r="AO36" s="67" t="s">
        <v>336</v>
      </c>
      <c r="AP36" s="306" t="s">
        <v>337</v>
      </c>
      <c r="AQ36" s="306" t="s">
        <v>337</v>
      </c>
      <c r="AR36" s="306" t="s">
        <v>337</v>
      </c>
    </row>
    <row r="37" spans="1:44" ht="18" customHeight="1" x14ac:dyDescent="0.25">
      <c r="A37" s="283">
        <f t="shared" si="34"/>
        <v>12</v>
      </c>
      <c r="B37" s="47" t="s">
        <v>203</v>
      </c>
      <c r="C37" s="297"/>
      <c r="D37" s="297"/>
      <c r="E37" s="297">
        <v>13</v>
      </c>
      <c r="F37" s="297"/>
      <c r="G37" s="297"/>
      <c r="H37" s="297">
        <v>11.5</v>
      </c>
      <c r="I37" s="297"/>
      <c r="J37" s="297"/>
      <c r="K37" s="297">
        <v>6.4</v>
      </c>
      <c r="L37" s="297"/>
      <c r="M37" s="297"/>
      <c r="N37" s="297">
        <v>4.8</v>
      </c>
      <c r="O37" s="297"/>
      <c r="P37" s="297"/>
      <c r="Q37" s="259">
        <v>2.9</v>
      </c>
      <c r="R37" s="259"/>
      <c r="S37" s="259"/>
      <c r="T37" s="259">
        <v>2.5</v>
      </c>
      <c r="U37" s="259"/>
      <c r="V37" s="259"/>
      <c r="W37" s="259">
        <v>10.7</v>
      </c>
      <c r="X37" s="259"/>
      <c r="Y37" s="259"/>
      <c r="Z37" s="259">
        <v>8.6999999999999993</v>
      </c>
      <c r="AA37" s="259"/>
      <c r="AB37" s="259"/>
      <c r="AC37" s="259">
        <v>3.9</v>
      </c>
      <c r="AD37" s="259"/>
      <c r="AE37" s="259"/>
      <c r="AF37" s="259">
        <v>2</v>
      </c>
      <c r="AG37" s="259"/>
      <c r="AH37" s="259"/>
      <c r="AI37" s="259">
        <v>44</v>
      </c>
      <c r="AJ37" s="259"/>
      <c r="AK37" s="259"/>
      <c r="AL37" s="259">
        <v>46.6</v>
      </c>
      <c r="AM37" s="67"/>
      <c r="AN37" s="306"/>
      <c r="AO37" s="302" t="s">
        <v>331</v>
      </c>
      <c r="AP37" s="306"/>
      <c r="AQ37" s="306"/>
      <c r="AR37" s="306" t="s">
        <v>313</v>
      </c>
    </row>
    <row r="38" spans="1:44" ht="18" customHeight="1" x14ac:dyDescent="0.25">
      <c r="A38" s="283">
        <f t="shared" si="34"/>
        <v>13</v>
      </c>
      <c r="B38" s="47" t="s">
        <v>204</v>
      </c>
      <c r="C38" s="297"/>
      <c r="D38" s="297"/>
      <c r="E38" s="297">
        <v>7.4</v>
      </c>
      <c r="F38" s="297"/>
      <c r="G38" s="297"/>
      <c r="H38" s="297">
        <v>6.79</v>
      </c>
      <c r="I38" s="297"/>
      <c r="J38" s="297"/>
      <c r="K38" s="297">
        <v>7.1</v>
      </c>
      <c r="L38" s="297"/>
      <c r="M38" s="297"/>
      <c r="N38" s="297">
        <v>5.9</v>
      </c>
      <c r="O38" s="297"/>
      <c r="P38" s="297"/>
      <c r="Q38" s="259">
        <v>1.1000000000000001</v>
      </c>
      <c r="R38" s="259"/>
      <c r="S38" s="259"/>
      <c r="T38" s="259">
        <v>1.1499999999999999</v>
      </c>
      <c r="U38" s="259"/>
      <c r="V38" s="259"/>
      <c r="W38" s="259">
        <v>3.1</v>
      </c>
      <c r="X38" s="259"/>
      <c r="Y38" s="259"/>
      <c r="Z38" s="259">
        <v>2.9</v>
      </c>
      <c r="AA38" s="259"/>
      <c r="AB38" s="259"/>
      <c r="AC38" s="259">
        <v>2.96</v>
      </c>
      <c r="AD38" s="259"/>
      <c r="AE38" s="259"/>
      <c r="AF38" s="259">
        <v>2.5099999999999998</v>
      </c>
      <c r="AG38" s="259"/>
      <c r="AH38" s="259"/>
      <c r="AI38" s="259">
        <v>42.03</v>
      </c>
      <c r="AJ38" s="259"/>
      <c r="AK38" s="259"/>
      <c r="AL38" s="259">
        <v>45.4</v>
      </c>
      <c r="AM38" s="67"/>
      <c r="AN38" s="67"/>
      <c r="AO38" s="67" t="s">
        <v>334</v>
      </c>
      <c r="AP38" s="67"/>
      <c r="AQ38" s="67"/>
      <c r="AR38" s="67" t="s">
        <v>335</v>
      </c>
    </row>
    <row r="39" spans="1:44" ht="26.25" customHeight="1" x14ac:dyDescent="0.25">
      <c r="A39" s="283">
        <f t="shared" si="34"/>
        <v>14</v>
      </c>
      <c r="B39" s="25" t="s">
        <v>205</v>
      </c>
      <c r="C39" s="297"/>
      <c r="D39" s="297"/>
      <c r="E39" s="297">
        <v>9.8000000000000007</v>
      </c>
      <c r="F39" s="297"/>
      <c r="G39" s="297"/>
      <c r="H39" s="297">
        <v>13.3</v>
      </c>
      <c r="I39" s="297"/>
      <c r="J39" s="297"/>
      <c r="K39" s="297">
        <v>6.4</v>
      </c>
      <c r="L39" s="297"/>
      <c r="M39" s="297"/>
      <c r="N39" s="297">
        <v>4.2</v>
      </c>
      <c r="O39" s="297"/>
      <c r="P39" s="297"/>
      <c r="Q39" s="259">
        <v>1.5</v>
      </c>
      <c r="R39" s="259"/>
      <c r="S39" s="259"/>
      <c r="T39" s="259">
        <v>3.1</v>
      </c>
      <c r="U39" s="259"/>
      <c r="V39" s="259"/>
      <c r="W39" s="259">
        <v>4.8</v>
      </c>
      <c r="X39" s="259"/>
      <c r="Y39" s="259"/>
      <c r="Z39" s="259">
        <v>5.7</v>
      </c>
      <c r="AA39" s="259"/>
      <c r="AB39" s="259"/>
      <c r="AC39" s="259">
        <v>2.9</v>
      </c>
      <c r="AD39" s="259"/>
      <c r="AE39" s="259"/>
      <c r="AF39" s="259">
        <v>1.8</v>
      </c>
      <c r="AG39" s="259"/>
      <c r="AH39" s="259"/>
      <c r="AI39" s="259">
        <v>54.3</v>
      </c>
      <c r="AJ39" s="259"/>
      <c r="AK39" s="259"/>
      <c r="AL39" s="259">
        <v>50.1</v>
      </c>
      <c r="AM39" s="309"/>
      <c r="AN39" s="67"/>
      <c r="AO39" s="67" t="s">
        <v>333</v>
      </c>
      <c r="AP39" s="310"/>
      <c r="AQ39" s="67"/>
      <c r="AR39" s="67" t="s">
        <v>332</v>
      </c>
    </row>
    <row r="40" spans="1:44" x14ac:dyDescent="0.25">
      <c r="A40" s="283">
        <f t="shared" si="34"/>
        <v>15</v>
      </c>
      <c r="B40" s="47" t="s">
        <v>206</v>
      </c>
      <c r="C40" s="297"/>
      <c r="D40" s="297"/>
      <c r="E40" s="297">
        <v>8.5</v>
      </c>
      <c r="F40" s="297"/>
      <c r="G40" s="297"/>
      <c r="H40" s="297">
        <v>7.7</v>
      </c>
      <c r="I40" s="297"/>
      <c r="J40" s="297"/>
      <c r="K40" s="297">
        <v>3.8</v>
      </c>
      <c r="L40" s="297"/>
      <c r="M40" s="297"/>
      <c r="N40" s="297">
        <v>3.6</v>
      </c>
      <c r="O40" s="297"/>
      <c r="P40" s="297"/>
      <c r="Q40" s="259">
        <v>2.2999999999999998</v>
      </c>
      <c r="R40" s="259"/>
      <c r="S40" s="259"/>
      <c r="T40" s="259">
        <v>2.1</v>
      </c>
      <c r="U40" s="259"/>
      <c r="V40" s="259"/>
      <c r="W40" s="259">
        <v>8.8000000000000007</v>
      </c>
      <c r="X40" s="259"/>
      <c r="Y40" s="259"/>
      <c r="Z40" s="259">
        <v>7</v>
      </c>
      <c r="AA40" s="259"/>
      <c r="AB40" s="259"/>
      <c r="AC40" s="259">
        <v>3.9</v>
      </c>
      <c r="AD40" s="259"/>
      <c r="AE40" s="259"/>
      <c r="AF40" s="259">
        <v>3.3</v>
      </c>
      <c r="AG40" s="259"/>
      <c r="AH40" s="259"/>
      <c r="AI40" s="259">
        <v>55.8</v>
      </c>
      <c r="AJ40" s="259"/>
      <c r="AK40" s="259"/>
      <c r="AL40" s="259">
        <v>55.4</v>
      </c>
      <c r="AM40" s="67"/>
      <c r="AN40" s="67"/>
      <c r="AO40" s="306" t="s">
        <v>313</v>
      </c>
      <c r="AP40" s="67"/>
      <c r="AQ40" s="67"/>
      <c r="AR40" s="67" t="s">
        <v>331</v>
      </c>
    </row>
    <row r="41" spans="1:44" ht="30" x14ac:dyDescent="0.25">
      <c r="A41" s="283">
        <f t="shared" si="34"/>
        <v>16</v>
      </c>
      <c r="B41" s="25" t="s">
        <v>207</v>
      </c>
      <c r="C41" s="297"/>
      <c r="D41" s="297">
        <v>8.5</v>
      </c>
      <c r="E41" s="297"/>
      <c r="F41" s="297"/>
      <c r="G41" s="297">
        <v>8.0299999999999994</v>
      </c>
      <c r="H41" s="297"/>
      <c r="I41" s="297"/>
      <c r="J41" s="297">
        <v>5.3</v>
      </c>
      <c r="K41" s="297"/>
      <c r="L41" s="297"/>
      <c r="M41" s="297">
        <v>6.1</v>
      </c>
      <c r="N41" s="297"/>
      <c r="O41" s="297"/>
      <c r="P41" s="297">
        <v>1.6</v>
      </c>
      <c r="Q41" s="259"/>
      <c r="R41" s="259"/>
      <c r="S41" s="259">
        <v>1.4</v>
      </c>
      <c r="T41" s="259"/>
      <c r="U41" s="259"/>
      <c r="V41" s="259">
        <v>3.5</v>
      </c>
      <c r="W41" s="259"/>
      <c r="X41" s="259"/>
      <c r="Y41" s="259">
        <v>3</v>
      </c>
      <c r="Z41" s="259"/>
      <c r="AA41" s="259"/>
      <c r="AB41" s="259">
        <v>2.2000000000000002</v>
      </c>
      <c r="AC41" s="259"/>
      <c r="AD41" s="259"/>
      <c r="AE41" s="259">
        <v>2.2000000000000002</v>
      </c>
      <c r="AF41" s="259"/>
      <c r="AG41" s="259"/>
      <c r="AH41" s="259">
        <v>56</v>
      </c>
      <c r="AI41" s="259"/>
      <c r="AJ41" s="259"/>
      <c r="AK41" s="259">
        <v>52.54</v>
      </c>
      <c r="AL41" s="259"/>
      <c r="AM41" s="67"/>
      <c r="AN41" s="75" t="s">
        <v>330</v>
      </c>
      <c r="AO41" s="67"/>
      <c r="AP41" s="67"/>
      <c r="AQ41" s="302" t="s">
        <v>329</v>
      </c>
      <c r="AR41" s="67"/>
    </row>
    <row r="42" spans="1:44" x14ac:dyDescent="0.25">
      <c r="A42" s="283">
        <f t="shared" si="34"/>
        <v>17</v>
      </c>
      <c r="B42" s="47" t="s">
        <v>208</v>
      </c>
      <c r="C42" s="297">
        <v>1.52</v>
      </c>
      <c r="D42" s="297">
        <v>9.0399999999999991</v>
      </c>
      <c r="E42" s="297">
        <v>1.46</v>
      </c>
      <c r="F42" s="297">
        <v>2.19</v>
      </c>
      <c r="G42" s="297">
        <v>13.11</v>
      </c>
      <c r="H42" s="297">
        <v>2.5299999999999998</v>
      </c>
      <c r="I42" s="297">
        <v>11.39</v>
      </c>
      <c r="J42" s="297">
        <v>7.08</v>
      </c>
      <c r="K42" s="297">
        <v>4.4400000000000004</v>
      </c>
      <c r="L42" s="297">
        <v>17.23</v>
      </c>
      <c r="M42" s="297">
        <v>5.62</v>
      </c>
      <c r="N42" s="297">
        <v>7.69</v>
      </c>
      <c r="O42" s="297">
        <v>0.14000000000000001</v>
      </c>
      <c r="P42" s="297">
        <v>1.28</v>
      </c>
      <c r="Q42" s="259">
        <v>0.33</v>
      </c>
      <c r="R42" s="259">
        <v>0.13</v>
      </c>
      <c r="S42" s="259">
        <v>1.6</v>
      </c>
      <c r="T42" s="259">
        <v>0.33</v>
      </c>
      <c r="U42" s="259">
        <v>0.45</v>
      </c>
      <c r="V42" s="259">
        <v>4.12</v>
      </c>
      <c r="W42" s="259">
        <v>0.95</v>
      </c>
      <c r="X42" s="259">
        <v>0.51</v>
      </c>
      <c r="Y42" s="259">
        <v>5.65</v>
      </c>
      <c r="Z42" s="259">
        <v>0.84</v>
      </c>
      <c r="AA42" s="259">
        <v>3.39</v>
      </c>
      <c r="AB42" s="259">
        <v>3.23</v>
      </c>
      <c r="AC42" s="259">
        <v>2.9</v>
      </c>
      <c r="AD42" s="259">
        <v>4.03</v>
      </c>
      <c r="AE42" s="259">
        <v>3.55</v>
      </c>
      <c r="AF42" s="259">
        <v>2.5499999999999998</v>
      </c>
      <c r="AG42" s="259"/>
      <c r="AH42" s="259"/>
      <c r="AI42" s="259"/>
      <c r="AJ42" s="259"/>
      <c r="AK42" s="259"/>
      <c r="AL42" s="259"/>
      <c r="AM42" s="67" t="s">
        <v>323</v>
      </c>
      <c r="AN42" s="67" t="s">
        <v>324</v>
      </c>
      <c r="AO42" s="67" t="s">
        <v>325</v>
      </c>
      <c r="AP42" s="67" t="s">
        <v>326</v>
      </c>
      <c r="AQ42" s="259" t="s">
        <v>327</v>
      </c>
      <c r="AR42" s="67" t="s">
        <v>328</v>
      </c>
    </row>
    <row r="43" spans="1:44" x14ac:dyDescent="0.25">
      <c r="A43" s="283">
        <f t="shared" si="34"/>
        <v>18</v>
      </c>
      <c r="B43" s="47" t="s">
        <v>209</v>
      </c>
      <c r="C43" s="297"/>
      <c r="D43" s="297">
        <v>12.9</v>
      </c>
      <c r="E43" s="297"/>
      <c r="F43" s="297"/>
      <c r="G43" s="297">
        <v>11.4</v>
      </c>
      <c r="H43" s="297"/>
      <c r="I43" s="297"/>
      <c r="J43" s="297"/>
      <c r="K43" s="297"/>
      <c r="L43" s="297"/>
      <c r="M43" s="297"/>
      <c r="N43" s="297"/>
      <c r="O43" s="297"/>
      <c r="P43" s="297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67"/>
      <c r="AN43" s="67"/>
      <c r="AO43" s="67"/>
      <c r="AP43" s="67"/>
      <c r="AQ43" s="67"/>
      <c r="AR43" s="67"/>
    </row>
    <row r="44" spans="1:44" x14ac:dyDescent="0.25">
      <c r="A44" s="283">
        <f t="shared" si="34"/>
        <v>19</v>
      </c>
      <c r="B44" s="47" t="s">
        <v>211</v>
      </c>
      <c r="C44" s="297"/>
      <c r="D44" s="297">
        <v>7</v>
      </c>
      <c r="E44" s="297"/>
      <c r="F44" s="297"/>
      <c r="G44" s="297">
        <v>7</v>
      </c>
      <c r="H44" s="297"/>
      <c r="I44" s="297"/>
      <c r="J44" s="297">
        <v>2.87</v>
      </c>
      <c r="K44" s="297"/>
      <c r="L44" s="297"/>
      <c r="M44" s="297">
        <v>2.83</v>
      </c>
      <c r="N44" s="297"/>
      <c r="O44" s="297"/>
      <c r="P44" s="297">
        <v>3</v>
      </c>
      <c r="Q44" s="259"/>
      <c r="R44" s="259"/>
      <c r="S44" s="259">
        <v>2.5</v>
      </c>
      <c r="T44" s="259"/>
      <c r="U44" s="259"/>
      <c r="V44" s="259">
        <v>7</v>
      </c>
      <c r="W44" s="259"/>
      <c r="X44" s="259"/>
      <c r="Y44" s="259">
        <v>7</v>
      </c>
      <c r="Z44" s="259"/>
      <c r="AA44" s="259"/>
      <c r="AB44" s="259">
        <v>2.7</v>
      </c>
      <c r="AC44" s="259"/>
      <c r="AD44" s="259"/>
      <c r="AE44" s="259">
        <v>2.8</v>
      </c>
      <c r="AF44" s="259"/>
      <c r="AG44" s="259"/>
      <c r="AH44" s="259">
        <v>85.45</v>
      </c>
      <c r="AI44" s="259"/>
      <c r="AJ44" s="259"/>
      <c r="AK44" s="259">
        <v>85.25</v>
      </c>
      <c r="AL44" s="259"/>
      <c r="AM44" s="67"/>
      <c r="AN44" s="67"/>
      <c r="AO44" s="67"/>
      <c r="AP44" s="67"/>
      <c r="AQ44" s="67"/>
      <c r="AR44" s="67"/>
    </row>
    <row r="45" spans="1:44" ht="30" x14ac:dyDescent="0.25">
      <c r="A45" s="283">
        <f t="shared" si="34"/>
        <v>20</v>
      </c>
      <c r="B45" s="25" t="s">
        <v>212</v>
      </c>
      <c r="C45" s="297"/>
      <c r="D45" s="297"/>
      <c r="E45" s="297">
        <v>28.6</v>
      </c>
      <c r="F45" s="297"/>
      <c r="G45" s="297"/>
      <c r="H45" s="297">
        <v>19.8</v>
      </c>
      <c r="I45" s="297"/>
      <c r="J45" s="297"/>
      <c r="K45" s="297">
        <v>40</v>
      </c>
      <c r="L45" s="297"/>
      <c r="M45" s="297"/>
      <c r="N45" s="297">
        <v>29.7</v>
      </c>
      <c r="O45" s="297"/>
      <c r="P45" s="297"/>
      <c r="Q45" s="259">
        <v>0.7</v>
      </c>
      <c r="R45" s="259"/>
      <c r="S45" s="259"/>
      <c r="T45" s="259">
        <v>0.62</v>
      </c>
      <c r="U45" s="259"/>
      <c r="V45" s="259"/>
      <c r="W45" s="259">
        <v>1.4</v>
      </c>
      <c r="X45" s="259"/>
      <c r="Y45" s="259"/>
      <c r="Z45" s="259">
        <v>1.52</v>
      </c>
      <c r="AA45" s="259"/>
      <c r="AB45" s="259"/>
      <c r="AC45" s="259">
        <v>1.95</v>
      </c>
      <c r="AD45" s="259"/>
      <c r="AE45" s="259"/>
      <c r="AF45" s="259">
        <v>1.96</v>
      </c>
      <c r="AG45" s="259"/>
      <c r="AH45" s="259"/>
      <c r="AI45" s="259">
        <v>2.6</v>
      </c>
      <c r="AJ45" s="259"/>
      <c r="AK45" s="259"/>
      <c r="AL45" s="259">
        <v>2.6</v>
      </c>
      <c r="AM45" s="67"/>
      <c r="AN45" s="67"/>
      <c r="AO45" s="67" t="s">
        <v>322</v>
      </c>
      <c r="AP45" s="67"/>
      <c r="AQ45" s="67"/>
      <c r="AR45" s="67" t="s">
        <v>321</v>
      </c>
    </row>
    <row r="46" spans="1:44" ht="30" x14ac:dyDescent="0.25">
      <c r="A46" s="283">
        <f t="shared" si="34"/>
        <v>21</v>
      </c>
      <c r="B46" s="25" t="s">
        <v>213</v>
      </c>
      <c r="C46" s="297"/>
      <c r="D46" s="297">
        <v>3</v>
      </c>
      <c r="E46" s="297"/>
      <c r="F46" s="297"/>
      <c r="G46" s="297">
        <v>2.5</v>
      </c>
      <c r="H46" s="297"/>
      <c r="I46" s="297"/>
      <c r="J46" s="297">
        <v>6</v>
      </c>
      <c r="K46" s="297"/>
      <c r="L46" s="297"/>
      <c r="M46" s="297">
        <v>5.6</v>
      </c>
      <c r="N46" s="297"/>
      <c r="O46" s="297"/>
      <c r="P46" s="297">
        <v>1</v>
      </c>
      <c r="Q46" s="259"/>
      <c r="R46" s="259"/>
      <c r="S46" s="259">
        <v>1</v>
      </c>
      <c r="T46" s="259"/>
      <c r="U46" s="259"/>
      <c r="V46" s="259">
        <v>2</v>
      </c>
      <c r="W46" s="259"/>
      <c r="X46" s="259"/>
      <c r="Y46" s="259">
        <v>2</v>
      </c>
      <c r="Z46" s="259"/>
      <c r="AA46" s="259"/>
      <c r="AB46" s="259">
        <v>3</v>
      </c>
      <c r="AC46" s="259"/>
      <c r="AD46" s="259"/>
      <c r="AE46" s="259">
        <v>1.76</v>
      </c>
      <c r="AF46" s="259"/>
      <c r="AG46" s="259"/>
      <c r="AH46" s="259">
        <v>20</v>
      </c>
      <c r="AI46" s="259"/>
      <c r="AJ46" s="259"/>
      <c r="AK46" s="259">
        <v>33</v>
      </c>
      <c r="AL46" s="259"/>
      <c r="AM46" s="67"/>
      <c r="AN46" s="306" t="s">
        <v>320</v>
      </c>
      <c r="AO46" s="67"/>
      <c r="AP46" s="67"/>
      <c r="AQ46" s="67" t="s">
        <v>319</v>
      </c>
      <c r="AR46" s="67"/>
    </row>
    <row r="47" spans="1:44" ht="30" x14ac:dyDescent="0.25">
      <c r="A47" s="283">
        <f t="shared" si="34"/>
        <v>22</v>
      </c>
      <c r="B47" s="25" t="s">
        <v>214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</row>
    <row r="48" spans="1:44" ht="30" x14ac:dyDescent="0.25">
      <c r="A48" s="283">
        <f t="shared" si="34"/>
        <v>23</v>
      </c>
      <c r="B48" s="25" t="s">
        <v>215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</row>
    <row r="49" spans="1:45" x14ac:dyDescent="0.25">
      <c r="A49" s="283">
        <f t="shared" si="34"/>
        <v>24</v>
      </c>
      <c r="B49" s="47" t="s">
        <v>216</v>
      </c>
      <c r="C49" s="297">
        <v>16.399999999999999</v>
      </c>
      <c r="D49" s="297">
        <v>23.3</v>
      </c>
      <c r="E49" s="297">
        <v>11.7</v>
      </c>
      <c r="F49" s="297">
        <v>18.2</v>
      </c>
      <c r="G49" s="297">
        <v>20.3</v>
      </c>
      <c r="H49" s="297">
        <v>10.8</v>
      </c>
      <c r="I49" s="297">
        <v>4.0999999999999996</v>
      </c>
      <c r="J49" s="297">
        <v>4.3</v>
      </c>
      <c r="K49" s="297">
        <v>9.6</v>
      </c>
      <c r="L49" s="297">
        <v>7.8</v>
      </c>
      <c r="M49" s="297">
        <v>4.0999999999999996</v>
      </c>
      <c r="N49" s="297">
        <v>10</v>
      </c>
      <c r="O49" s="297">
        <v>3.45</v>
      </c>
      <c r="P49" s="297">
        <v>5.5</v>
      </c>
      <c r="Q49" s="259">
        <v>1.2</v>
      </c>
      <c r="R49" s="259">
        <v>2.2999999999999998</v>
      </c>
      <c r="S49" s="259">
        <v>4.9000000000000004</v>
      </c>
      <c r="T49" s="259">
        <v>1.1000000000000001</v>
      </c>
      <c r="U49" s="259">
        <v>8.1</v>
      </c>
      <c r="V49" s="259">
        <v>10.8</v>
      </c>
      <c r="W49" s="259">
        <v>6.5</v>
      </c>
      <c r="X49" s="259">
        <v>5.4</v>
      </c>
      <c r="Y49" s="259">
        <v>9.9</v>
      </c>
      <c r="Z49" s="259">
        <v>4.2</v>
      </c>
      <c r="AA49" s="259">
        <v>2.2000000000000002</v>
      </c>
      <c r="AB49" s="259">
        <v>2.1</v>
      </c>
      <c r="AC49" s="259">
        <v>5.4</v>
      </c>
      <c r="AD49" s="259">
        <v>2.2999999999999998</v>
      </c>
      <c r="AE49" s="259">
        <v>2</v>
      </c>
      <c r="AF49" s="259">
        <v>4.2</v>
      </c>
      <c r="AG49" s="259">
        <v>51.6</v>
      </c>
      <c r="AH49" s="259">
        <v>36.299999999999997</v>
      </c>
      <c r="AI49" s="259">
        <v>28.6</v>
      </c>
      <c r="AJ49" s="259">
        <v>24.8</v>
      </c>
      <c r="AK49" s="259">
        <v>54.3</v>
      </c>
      <c r="AL49" s="259">
        <v>28.9</v>
      </c>
      <c r="AM49" s="67" t="s">
        <v>315</v>
      </c>
      <c r="AN49" s="67" t="s">
        <v>316</v>
      </c>
      <c r="AO49" s="67" t="s">
        <v>317</v>
      </c>
      <c r="AP49" s="67" t="s">
        <v>315</v>
      </c>
      <c r="AQ49" s="67" t="s">
        <v>318</v>
      </c>
      <c r="AR49" s="67" t="s">
        <v>317</v>
      </c>
    </row>
    <row r="50" spans="1:45" x14ac:dyDescent="0.25">
      <c r="A50" s="283">
        <f t="shared" si="34"/>
        <v>25</v>
      </c>
      <c r="B50" s="47" t="s">
        <v>217</v>
      </c>
      <c r="C50" s="297"/>
      <c r="D50" s="297">
        <v>16.3</v>
      </c>
      <c r="E50" s="297"/>
      <c r="F50" s="297"/>
      <c r="G50" s="305">
        <v>26.2</v>
      </c>
      <c r="H50" s="297"/>
      <c r="I50" s="297"/>
      <c r="J50" s="297">
        <v>3.1</v>
      </c>
      <c r="K50" s="297"/>
      <c r="L50" s="297"/>
      <c r="M50" s="305">
        <v>4.0999999999999996</v>
      </c>
      <c r="N50" s="297"/>
      <c r="O50" s="297"/>
      <c r="P50" s="297">
        <v>5.0999999999999996</v>
      </c>
      <c r="Q50" s="259"/>
      <c r="R50" s="259"/>
      <c r="S50" s="302">
        <v>6.2</v>
      </c>
      <c r="T50" s="259"/>
      <c r="U50" s="259"/>
      <c r="V50" s="259">
        <v>11.5</v>
      </c>
      <c r="W50" s="259"/>
      <c r="X50" s="259"/>
      <c r="Y50" s="306">
        <v>15.7</v>
      </c>
      <c r="Z50" s="259"/>
      <c r="AA50" s="259"/>
      <c r="AB50" s="259">
        <v>2.2000000000000002</v>
      </c>
      <c r="AC50" s="259"/>
      <c r="AD50" s="259"/>
      <c r="AE50" s="302">
        <v>2.5</v>
      </c>
      <c r="AF50" s="259"/>
      <c r="AG50" s="259"/>
      <c r="AH50" s="259">
        <v>68</v>
      </c>
      <c r="AI50" s="259"/>
      <c r="AJ50" s="259">
        <v>60</v>
      </c>
      <c r="AK50" s="259">
        <v>60</v>
      </c>
      <c r="AL50" s="259"/>
      <c r="AM50" s="306" t="s">
        <v>314</v>
      </c>
      <c r="AN50" s="306" t="s">
        <v>314</v>
      </c>
      <c r="AO50" s="306"/>
      <c r="AP50" s="306" t="s">
        <v>314</v>
      </c>
      <c r="AQ50" s="306" t="s">
        <v>314</v>
      </c>
      <c r="AR50" s="67"/>
    </row>
    <row r="51" spans="1:45" x14ac:dyDescent="0.25">
      <c r="A51" s="283">
        <f t="shared" si="34"/>
        <v>26</v>
      </c>
      <c r="B51" s="47" t="s">
        <v>218</v>
      </c>
      <c r="C51" s="312">
        <v>13.04</v>
      </c>
      <c r="D51" s="312">
        <v>12.19</v>
      </c>
      <c r="E51" s="312"/>
      <c r="F51" s="312">
        <v>14.5</v>
      </c>
      <c r="G51" s="312">
        <v>13.7</v>
      </c>
      <c r="H51" s="312"/>
      <c r="I51" s="312">
        <v>8.17</v>
      </c>
      <c r="J51" s="312">
        <v>10.6</v>
      </c>
      <c r="K51" s="312"/>
      <c r="L51" s="312">
        <v>7.2</v>
      </c>
      <c r="M51" s="312">
        <v>4.9000000000000004</v>
      </c>
      <c r="N51" s="312"/>
      <c r="O51" s="312">
        <v>1.59</v>
      </c>
      <c r="P51" s="312">
        <v>1.1499999999999999</v>
      </c>
      <c r="Q51" s="313"/>
      <c r="R51" s="313">
        <v>2</v>
      </c>
      <c r="S51" s="313">
        <v>2.8</v>
      </c>
      <c r="T51" s="313"/>
      <c r="U51" s="313">
        <v>3.18</v>
      </c>
      <c r="V51" s="313">
        <v>7.62</v>
      </c>
      <c r="W51" s="313"/>
      <c r="X51" s="313">
        <v>6.1</v>
      </c>
      <c r="Y51" s="313">
        <v>7.6</v>
      </c>
      <c r="Z51" s="313"/>
      <c r="AA51" s="313">
        <v>1.99</v>
      </c>
      <c r="AB51" s="313">
        <v>5.54</v>
      </c>
      <c r="AC51" s="313"/>
      <c r="AD51" s="313">
        <v>3.06</v>
      </c>
      <c r="AE51" s="313">
        <v>3.28</v>
      </c>
      <c r="AF51" s="313"/>
      <c r="AG51" s="313">
        <v>23.53</v>
      </c>
      <c r="AH51" s="313">
        <v>27.97</v>
      </c>
      <c r="AI51" s="313"/>
      <c r="AJ51" s="313">
        <v>26.75</v>
      </c>
      <c r="AK51" s="313">
        <v>55.2</v>
      </c>
      <c r="AL51" s="313"/>
      <c r="AM51" s="316" t="s">
        <v>312</v>
      </c>
      <c r="AN51" s="316" t="s">
        <v>312</v>
      </c>
      <c r="AO51" s="316"/>
      <c r="AP51" s="316" t="s">
        <v>312</v>
      </c>
      <c r="AQ51" s="306" t="s">
        <v>313</v>
      </c>
      <c r="AR51" s="67"/>
    </row>
    <row r="52" spans="1:45" x14ac:dyDescent="0.25">
      <c r="A52" s="283">
        <f t="shared" si="34"/>
        <v>27</v>
      </c>
      <c r="B52" s="47" t="s">
        <v>219</v>
      </c>
      <c r="C52" s="297">
        <v>8.4</v>
      </c>
      <c r="D52" s="297"/>
      <c r="E52" s="297">
        <v>7</v>
      </c>
      <c r="F52" s="297">
        <v>6</v>
      </c>
      <c r="G52" s="297"/>
      <c r="H52" s="297">
        <v>6.9</v>
      </c>
      <c r="I52" s="297">
        <v>3.8</v>
      </c>
      <c r="J52" s="297"/>
      <c r="K52" s="297">
        <v>6.2</v>
      </c>
      <c r="L52" s="297">
        <v>2.2000000000000002</v>
      </c>
      <c r="M52" s="297"/>
      <c r="N52" s="297">
        <v>5.45</v>
      </c>
      <c r="O52" s="297">
        <v>2.1</v>
      </c>
      <c r="P52" s="297"/>
      <c r="Q52" s="259">
        <v>1.2</v>
      </c>
      <c r="R52" s="259">
        <v>2.6</v>
      </c>
      <c r="S52" s="259"/>
      <c r="T52" s="259">
        <v>1.3</v>
      </c>
      <c r="U52" s="259">
        <v>7</v>
      </c>
      <c r="V52" s="259"/>
      <c r="W52" s="259">
        <v>1.7</v>
      </c>
      <c r="X52" s="259">
        <v>5.2</v>
      </c>
      <c r="Y52" s="259"/>
      <c r="Z52" s="259">
        <v>3.2</v>
      </c>
      <c r="AA52" s="259">
        <v>3.4</v>
      </c>
      <c r="AB52" s="259"/>
      <c r="AC52" s="259">
        <v>1.4</v>
      </c>
      <c r="AD52" s="259">
        <v>1.9</v>
      </c>
      <c r="AE52" s="259"/>
      <c r="AF52" s="259">
        <v>2.88</v>
      </c>
      <c r="AG52" s="259">
        <v>36</v>
      </c>
      <c r="AH52" s="259"/>
      <c r="AI52" s="259">
        <v>65</v>
      </c>
      <c r="AJ52" s="259">
        <v>44.5</v>
      </c>
      <c r="AK52" s="259"/>
      <c r="AL52" s="259">
        <v>55.6</v>
      </c>
      <c r="AM52" s="306" t="s">
        <v>311</v>
      </c>
      <c r="AN52" s="67"/>
      <c r="AO52" s="67" t="s">
        <v>310</v>
      </c>
      <c r="AP52" s="67" t="s">
        <v>309</v>
      </c>
      <c r="AQ52" s="67"/>
      <c r="AR52" s="67" t="s">
        <v>306</v>
      </c>
    </row>
    <row r="53" spans="1:45" x14ac:dyDescent="0.25">
      <c r="A53" s="283">
        <f t="shared" si="34"/>
        <v>28</v>
      </c>
      <c r="B53" s="47" t="s">
        <v>220</v>
      </c>
      <c r="C53" s="110"/>
      <c r="D53" s="110"/>
      <c r="E53" s="305">
        <v>8.27</v>
      </c>
      <c r="F53" s="305">
        <v>7.91</v>
      </c>
      <c r="G53" s="305">
        <v>7.21</v>
      </c>
      <c r="H53" s="305">
        <v>15.12</v>
      </c>
      <c r="I53" s="305"/>
      <c r="J53" s="305"/>
      <c r="K53" s="305">
        <v>12.1</v>
      </c>
      <c r="L53" s="305">
        <v>12.28</v>
      </c>
      <c r="M53" s="305">
        <v>11.33</v>
      </c>
      <c r="N53" s="305">
        <v>11.8</v>
      </c>
      <c r="O53" s="297"/>
      <c r="P53" s="297"/>
      <c r="Q53" s="259">
        <v>0.68</v>
      </c>
      <c r="R53" s="259">
        <v>0.65</v>
      </c>
      <c r="S53" s="259">
        <v>0.63</v>
      </c>
      <c r="T53" s="306">
        <v>1.27</v>
      </c>
      <c r="U53" s="259"/>
      <c r="V53" s="259"/>
      <c r="W53" s="306">
        <v>4.4400000000000004</v>
      </c>
      <c r="X53" s="306">
        <v>5.28</v>
      </c>
      <c r="Y53" s="306">
        <v>5.12</v>
      </c>
      <c r="Z53" s="306">
        <v>10.39</v>
      </c>
      <c r="AA53" s="259"/>
      <c r="AB53" s="259"/>
      <c r="AC53" s="306">
        <v>6.49</v>
      </c>
      <c r="AD53" s="306">
        <v>8.15</v>
      </c>
      <c r="AE53" s="306">
        <v>7.33</v>
      </c>
      <c r="AF53" s="306">
        <v>8.0500000000000007</v>
      </c>
      <c r="AG53" s="259"/>
      <c r="AH53" s="259"/>
      <c r="AI53" s="306">
        <v>15.05</v>
      </c>
      <c r="AJ53" s="306">
        <v>24.07</v>
      </c>
      <c r="AK53" s="306">
        <v>20.420000000000002</v>
      </c>
      <c r="AL53" s="306">
        <v>22.1</v>
      </c>
      <c r="AM53" s="67"/>
      <c r="AN53" s="67"/>
      <c r="AO53" s="306" t="s">
        <v>308</v>
      </c>
      <c r="AP53" s="302" t="s">
        <v>307</v>
      </c>
      <c r="AQ53" s="306" t="s">
        <v>306</v>
      </c>
      <c r="AR53" s="306" t="s">
        <v>305</v>
      </c>
    </row>
    <row r="54" spans="1:45" ht="30" x14ac:dyDescent="0.25">
      <c r="A54" s="283">
        <f t="shared" si="34"/>
        <v>29</v>
      </c>
      <c r="B54" s="25" t="s">
        <v>221</v>
      </c>
      <c r="C54" s="297"/>
      <c r="D54" s="297"/>
      <c r="E54" s="297">
        <v>14.8</v>
      </c>
      <c r="F54" s="297"/>
      <c r="G54" s="297"/>
      <c r="H54" s="297">
        <v>13.54</v>
      </c>
      <c r="I54" s="297"/>
      <c r="J54" s="297"/>
      <c r="K54" s="297">
        <v>4.3</v>
      </c>
      <c r="L54" s="297"/>
      <c r="M54" s="297"/>
      <c r="N54" s="297">
        <v>4.0999999999999996</v>
      </c>
      <c r="O54" s="297"/>
      <c r="P54" s="297"/>
      <c r="Q54" s="259">
        <v>3.46</v>
      </c>
      <c r="R54" s="259"/>
      <c r="S54" s="259"/>
      <c r="T54" s="259">
        <v>3.01</v>
      </c>
      <c r="U54" s="259"/>
      <c r="V54" s="259"/>
      <c r="W54" s="259">
        <v>5.53</v>
      </c>
      <c r="X54" s="259"/>
      <c r="Y54" s="259"/>
      <c r="Z54" s="259">
        <v>5</v>
      </c>
      <c r="AA54" s="259"/>
      <c r="AB54" s="259"/>
      <c r="AC54" s="259">
        <v>1.6</v>
      </c>
      <c r="AD54" s="259"/>
      <c r="AE54" s="259"/>
      <c r="AF54" s="259">
        <v>1.65</v>
      </c>
      <c r="AG54" s="259"/>
      <c r="AH54" s="259"/>
      <c r="AI54" s="259">
        <v>37.5</v>
      </c>
      <c r="AJ54" s="259"/>
      <c r="AK54" s="259"/>
      <c r="AL54" s="259">
        <v>32.979999999999997</v>
      </c>
      <c r="AM54" s="67"/>
      <c r="AN54" s="67"/>
      <c r="AO54" s="67" t="s">
        <v>304</v>
      </c>
      <c r="AP54" s="67"/>
      <c r="AQ54" s="67"/>
      <c r="AR54" s="67" t="s">
        <v>303</v>
      </c>
    </row>
    <row r="55" spans="1:45" x14ac:dyDescent="0.25">
      <c r="A55" s="283">
        <f t="shared" si="34"/>
        <v>30</v>
      </c>
      <c r="B55" s="47" t="s">
        <v>222</v>
      </c>
      <c r="C55" s="297"/>
      <c r="D55" s="297"/>
      <c r="E55" s="297">
        <v>12</v>
      </c>
      <c r="F55" s="297"/>
      <c r="G55" s="297"/>
      <c r="H55" s="297">
        <v>12</v>
      </c>
      <c r="I55" s="297"/>
      <c r="J55" s="297"/>
      <c r="K55" s="297">
        <v>3</v>
      </c>
      <c r="L55" s="297"/>
      <c r="M55" s="297"/>
      <c r="N55" s="297">
        <v>4.7</v>
      </c>
      <c r="O55" s="297"/>
      <c r="P55" s="297"/>
      <c r="Q55" s="259">
        <v>2.2999999999999998</v>
      </c>
      <c r="R55" s="259"/>
      <c r="S55" s="259"/>
      <c r="T55" s="259">
        <v>3</v>
      </c>
      <c r="U55" s="259"/>
      <c r="V55" s="259"/>
      <c r="W55" s="259">
        <v>5</v>
      </c>
      <c r="X55" s="259"/>
      <c r="Y55" s="259"/>
      <c r="Z55" s="259">
        <v>6</v>
      </c>
      <c r="AA55" s="259"/>
      <c r="AB55" s="259"/>
      <c r="AC55" s="259">
        <v>3</v>
      </c>
      <c r="AD55" s="259"/>
      <c r="AE55" s="259"/>
      <c r="AF55" s="259">
        <v>5.3</v>
      </c>
      <c r="AG55" s="259"/>
      <c r="AH55" s="259"/>
      <c r="AI55" s="259">
        <v>64.03</v>
      </c>
      <c r="AJ55" s="259"/>
      <c r="AK55" s="259"/>
      <c r="AL55" s="259">
        <v>23.3</v>
      </c>
      <c r="AM55" s="67"/>
      <c r="AN55" s="67"/>
      <c r="AO55" s="67" t="s">
        <v>302</v>
      </c>
      <c r="AP55" s="67"/>
      <c r="AQ55" s="67"/>
      <c r="AR55" s="67" t="s">
        <v>302</v>
      </c>
    </row>
    <row r="56" spans="1:45" ht="30" x14ac:dyDescent="0.25">
      <c r="A56" s="283">
        <f t="shared" si="34"/>
        <v>31</v>
      </c>
      <c r="B56" s="25" t="s">
        <v>223</v>
      </c>
      <c r="C56" s="297"/>
      <c r="D56" s="297"/>
      <c r="E56" s="297">
        <v>1.21</v>
      </c>
      <c r="F56" s="297"/>
      <c r="G56" s="297"/>
      <c r="H56" s="297">
        <v>1.26</v>
      </c>
      <c r="I56" s="297"/>
      <c r="J56" s="297"/>
      <c r="K56" s="297">
        <v>3</v>
      </c>
      <c r="L56" s="297"/>
      <c r="M56" s="297"/>
      <c r="N56" s="297">
        <v>2.2999999999999998</v>
      </c>
      <c r="O56" s="297"/>
      <c r="P56" s="297"/>
      <c r="Q56" s="297">
        <v>0.4</v>
      </c>
      <c r="R56" s="297"/>
      <c r="S56" s="297"/>
      <c r="T56" s="297">
        <v>0.43</v>
      </c>
      <c r="U56" s="297"/>
      <c r="V56" s="297"/>
      <c r="W56" s="297">
        <v>0.4</v>
      </c>
      <c r="X56" s="297"/>
      <c r="Y56" s="297"/>
      <c r="Z56" s="297">
        <v>0.22</v>
      </c>
      <c r="AA56" s="297"/>
      <c r="AB56" s="297"/>
      <c r="AC56" s="297">
        <v>1</v>
      </c>
      <c r="AD56" s="297"/>
      <c r="AE56" s="297"/>
      <c r="AF56" s="297">
        <v>0.52</v>
      </c>
      <c r="AG56" s="297"/>
      <c r="AH56" s="297"/>
      <c r="AI56" s="297">
        <v>77</v>
      </c>
      <c r="AJ56" s="297"/>
      <c r="AK56" s="297"/>
      <c r="AL56" s="297">
        <v>65.400000000000006</v>
      </c>
      <c r="AM56" s="297"/>
      <c r="AN56" s="297"/>
      <c r="AO56" s="297"/>
      <c r="AP56" s="297"/>
      <c r="AQ56" s="297"/>
      <c r="AR56" s="297">
        <v>7</v>
      </c>
    </row>
    <row r="57" spans="1:45" ht="30" x14ac:dyDescent="0.25">
      <c r="A57" s="283">
        <f t="shared" si="34"/>
        <v>32</v>
      </c>
      <c r="B57" s="25" t="s">
        <v>224</v>
      </c>
      <c r="C57" s="110"/>
      <c r="D57" s="297">
        <v>9.5757575757575761</v>
      </c>
      <c r="E57" s="297"/>
      <c r="F57" s="110"/>
      <c r="G57" s="297">
        <v>6.5043478260869563</v>
      </c>
      <c r="H57" s="297"/>
      <c r="I57" s="110"/>
      <c r="J57" s="297">
        <v>3.1474103585657369</v>
      </c>
      <c r="K57" s="297"/>
      <c r="L57" s="110"/>
      <c r="M57" s="297">
        <v>4.0432432432432428</v>
      </c>
      <c r="N57" s="297"/>
      <c r="O57" s="297"/>
      <c r="P57" s="297">
        <v>3.0424242424242425</v>
      </c>
      <c r="Q57" s="297"/>
      <c r="R57" s="259"/>
      <c r="S57" s="259">
        <v>1.6086956521739131</v>
      </c>
      <c r="T57" s="259"/>
      <c r="U57" s="259"/>
      <c r="V57" s="259">
        <v>5.4606060606060609</v>
      </c>
      <c r="W57" s="259"/>
      <c r="X57" s="259"/>
      <c r="Y57" s="259">
        <v>2.9478260869565216</v>
      </c>
      <c r="Z57" s="259"/>
      <c r="AA57" s="259"/>
      <c r="AB57" s="259">
        <v>1.7948207171314741</v>
      </c>
      <c r="AC57" s="259"/>
      <c r="AD57" s="259"/>
      <c r="AE57" s="259">
        <v>1.8324324324324324</v>
      </c>
      <c r="AF57" s="259"/>
      <c r="AG57" s="259"/>
      <c r="AH57" s="259">
        <v>0.39589905362776023</v>
      </c>
      <c r="AI57" s="259"/>
      <c r="AJ57" s="259"/>
      <c r="AK57" s="259">
        <v>0.34514925373134331</v>
      </c>
      <c r="AL57" s="259"/>
      <c r="AM57" s="259"/>
      <c r="AN57" s="67" t="s">
        <v>300</v>
      </c>
      <c r="AO57" s="67"/>
      <c r="AP57" s="67"/>
      <c r="AQ57" s="67" t="s">
        <v>301</v>
      </c>
      <c r="AR57" s="67"/>
    </row>
    <row r="58" spans="1:45" ht="30" x14ac:dyDescent="0.25">
      <c r="A58" s="283">
        <f t="shared" si="34"/>
        <v>33</v>
      </c>
      <c r="B58" s="25" t="s">
        <v>225</v>
      </c>
      <c r="C58" s="297"/>
      <c r="D58" s="297">
        <v>3.46</v>
      </c>
      <c r="E58" s="297"/>
      <c r="F58" s="297"/>
      <c r="G58" s="297">
        <v>3.8</v>
      </c>
      <c r="H58" s="297"/>
      <c r="I58" s="297"/>
      <c r="J58" s="297">
        <v>10.08</v>
      </c>
      <c r="K58" s="297"/>
      <c r="L58" s="297"/>
      <c r="M58" s="297">
        <v>5.26</v>
      </c>
      <c r="N58" s="297"/>
      <c r="O58" s="297"/>
      <c r="P58" s="297">
        <v>0.34</v>
      </c>
      <c r="Q58" s="259"/>
      <c r="R58" s="259"/>
      <c r="S58" s="259">
        <v>0.3</v>
      </c>
      <c r="T58" s="259"/>
      <c r="U58" s="259"/>
      <c r="V58" s="76">
        <v>2.2200000000000002</v>
      </c>
      <c r="W58" s="259"/>
      <c r="X58" s="259"/>
      <c r="Y58" s="259">
        <v>1.95</v>
      </c>
      <c r="Z58" s="259"/>
      <c r="AA58" s="259"/>
      <c r="AB58" s="259">
        <v>6.47</v>
      </c>
      <c r="AC58" s="259"/>
      <c r="AD58" s="259"/>
      <c r="AE58" s="259">
        <v>3.67</v>
      </c>
      <c r="AF58" s="259"/>
      <c r="AG58" s="259"/>
      <c r="AH58" s="259">
        <v>50</v>
      </c>
      <c r="AI58" s="259"/>
      <c r="AJ58" s="259"/>
      <c r="AK58" s="259">
        <v>100</v>
      </c>
      <c r="AL58" s="259"/>
      <c r="AM58" s="67"/>
      <c r="AN58" s="67" t="s">
        <v>298</v>
      </c>
      <c r="AO58" s="67"/>
      <c r="AP58" s="67"/>
      <c r="AQ58" s="67" t="s">
        <v>299</v>
      </c>
      <c r="AR58" s="67"/>
    </row>
    <row r="59" spans="1:45" ht="45" x14ac:dyDescent="0.25">
      <c r="A59" s="283">
        <f t="shared" si="34"/>
        <v>34</v>
      </c>
      <c r="B59" s="25" t="s">
        <v>226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</row>
    <row r="60" spans="1:45" x14ac:dyDescent="0.25">
      <c r="A60" s="284"/>
      <c r="B60" s="55" t="s">
        <v>255</v>
      </c>
      <c r="C60" s="307">
        <f>AVERAGE(C26:C59)</f>
        <v>11.501999999999999</v>
      </c>
      <c r="D60" s="307">
        <f t="shared" ref="D60:AR60" si="35">AVERAGE(D26:D59)</f>
        <v>11.022859848484849</v>
      </c>
      <c r="E60" s="307">
        <f t="shared" si="35"/>
        <v>10.314545454545454</v>
      </c>
      <c r="F60" s="307">
        <f t="shared" si="35"/>
        <v>13.263636363636364</v>
      </c>
      <c r="G60" s="307">
        <f t="shared" si="35"/>
        <v>11.282020460358055</v>
      </c>
      <c r="H60" s="307">
        <f t="shared" si="35"/>
        <v>10.033181818181818</v>
      </c>
      <c r="I60" s="307">
        <f t="shared" si="35"/>
        <v>7.2959999999999994</v>
      </c>
      <c r="J60" s="307">
        <f t="shared" si="35"/>
        <v>5.9251606905710474</v>
      </c>
      <c r="K60" s="307">
        <f t="shared" si="35"/>
        <v>7.3381818181818179</v>
      </c>
      <c r="L60" s="307">
        <f t="shared" si="35"/>
        <v>8.9609090909090909</v>
      </c>
      <c r="M60" s="307">
        <f t="shared" si="35"/>
        <v>5.7739527027027027</v>
      </c>
      <c r="N60" s="307">
        <f t="shared" si="35"/>
        <v>7.080909090909091</v>
      </c>
      <c r="O60" s="307">
        <f t="shared" si="35"/>
        <v>1.7120000000000002</v>
      </c>
      <c r="P60" s="307">
        <f t="shared" si="35"/>
        <v>2.1061616161616157</v>
      </c>
      <c r="Q60" s="307">
        <f t="shared" si="35"/>
        <v>1.6386363636363632</v>
      </c>
      <c r="R60" s="307">
        <f t="shared" si="35"/>
        <v>1.6890909090909092</v>
      </c>
      <c r="S60" s="307">
        <f t="shared" si="35"/>
        <v>2.1886684782608699</v>
      </c>
      <c r="T60" s="307">
        <f t="shared" si="35"/>
        <v>1.6863636363636365</v>
      </c>
      <c r="U60" s="307">
        <f t="shared" si="35"/>
        <v>6.2730000000000006</v>
      </c>
      <c r="V60" s="307">
        <f t="shared" si="35"/>
        <v>6.9880404040404036</v>
      </c>
      <c r="W60" s="307">
        <f t="shared" si="35"/>
        <v>5.664545454545455</v>
      </c>
      <c r="X60" s="307">
        <f t="shared" si="35"/>
        <v>5.9718181818181817</v>
      </c>
      <c r="Y60" s="307">
        <f t="shared" si="35"/>
        <v>6.7042391304347833</v>
      </c>
      <c r="Z60" s="307">
        <f t="shared" si="35"/>
        <v>5.5640909090909094</v>
      </c>
      <c r="AA60" s="307">
        <f t="shared" si="35"/>
        <v>3.2233333333333332</v>
      </c>
      <c r="AB60" s="307">
        <f t="shared" si="35"/>
        <v>3.5269880478087647</v>
      </c>
      <c r="AC60" s="307">
        <f t="shared" si="35"/>
        <v>3.231363636363636</v>
      </c>
      <c r="AD60" s="307">
        <f t="shared" si="35"/>
        <v>3.6963636363636359</v>
      </c>
      <c r="AE60" s="307">
        <f t="shared" si="35"/>
        <v>3.0645270270270273</v>
      </c>
      <c r="AF60" s="307">
        <f t="shared" si="35"/>
        <v>3.0963636363636358</v>
      </c>
      <c r="AG60" s="307">
        <f t="shared" si="35"/>
        <v>39.058888888888887</v>
      </c>
      <c r="AH60" s="307">
        <f t="shared" si="35"/>
        <v>45.408278503830552</v>
      </c>
      <c r="AI60" s="307">
        <f t="shared" si="35"/>
        <v>47.090476190476181</v>
      </c>
      <c r="AJ60" s="307">
        <f t="shared" si="35"/>
        <v>41.607272727272729</v>
      </c>
      <c r="AK60" s="307">
        <f t="shared" si="35"/>
        <v>51.803676616915432</v>
      </c>
      <c r="AL60" s="307">
        <f t="shared" si="35"/>
        <v>44.495238095238093</v>
      </c>
      <c r="AM60" s="307" t="s">
        <v>292</v>
      </c>
      <c r="AN60" s="307" t="s">
        <v>293</v>
      </c>
      <c r="AO60" s="307" t="s">
        <v>294</v>
      </c>
      <c r="AP60" s="307" t="s">
        <v>295</v>
      </c>
      <c r="AQ60" s="307" t="s">
        <v>296</v>
      </c>
      <c r="AR60" s="307" t="s">
        <v>297</v>
      </c>
    </row>
    <row r="61" spans="1:45" x14ac:dyDescent="0.25">
      <c r="A61" s="285"/>
      <c r="B61" s="93" t="s">
        <v>257</v>
      </c>
      <c r="C61" s="314">
        <f t="shared" ref="C61:AS61" si="36">(C25+C60)/2</f>
        <v>13.089500000000001</v>
      </c>
      <c r="D61" s="314">
        <f t="shared" si="36"/>
        <v>12.268929924242425</v>
      </c>
      <c r="E61" s="314">
        <f t="shared" si="36"/>
        <v>11.157272727272726</v>
      </c>
      <c r="F61" s="314">
        <f t="shared" si="36"/>
        <v>12.904818181818182</v>
      </c>
      <c r="G61" s="314">
        <f t="shared" si="36"/>
        <v>11.615593563512363</v>
      </c>
      <c r="H61" s="314">
        <f t="shared" si="36"/>
        <v>11.591590909090909</v>
      </c>
      <c r="I61" s="314">
        <f t="shared" si="36"/>
        <v>6.7450000000000001</v>
      </c>
      <c r="J61" s="314">
        <f t="shared" si="36"/>
        <v>6.5659136786188572</v>
      </c>
      <c r="K61" s="314">
        <f t="shared" si="36"/>
        <v>6.4840909090909093</v>
      </c>
      <c r="L61" s="314">
        <f t="shared" si="36"/>
        <v>7.125454545454545</v>
      </c>
      <c r="M61" s="314">
        <f t="shared" si="36"/>
        <v>5.554893018018018</v>
      </c>
      <c r="N61" s="314">
        <f t="shared" si="36"/>
        <v>4.9404545454545454</v>
      </c>
      <c r="O61" s="314">
        <f t="shared" si="36"/>
        <v>2.1639999999999997</v>
      </c>
      <c r="P61" s="314">
        <f t="shared" si="36"/>
        <v>2.121414141414141</v>
      </c>
      <c r="Q61" s="314">
        <f t="shared" si="36"/>
        <v>1.8943181818181816</v>
      </c>
      <c r="R61" s="314">
        <f t="shared" si="36"/>
        <v>2.2205454545454546</v>
      </c>
      <c r="S61" s="314">
        <f t="shared" si="36"/>
        <v>2.3135009057971017</v>
      </c>
      <c r="T61" s="314">
        <f t="shared" si="36"/>
        <v>2.4681818181818183</v>
      </c>
      <c r="U61" s="314">
        <f t="shared" si="36"/>
        <v>8.4240000000000013</v>
      </c>
      <c r="V61" s="314">
        <f t="shared" si="36"/>
        <v>9.160270202020202</v>
      </c>
      <c r="W61" s="314">
        <f t="shared" si="36"/>
        <v>7.8322727272727271</v>
      </c>
      <c r="X61" s="314">
        <f t="shared" si="36"/>
        <v>8.3609090909090913</v>
      </c>
      <c r="Y61" s="314">
        <f t="shared" si="36"/>
        <v>8.8354528985507255</v>
      </c>
      <c r="Z61" s="314">
        <f t="shared" si="36"/>
        <v>8.0320454545454538</v>
      </c>
      <c r="AA61" s="314">
        <f t="shared" si="36"/>
        <v>3.926166666666667</v>
      </c>
      <c r="AB61" s="314">
        <f t="shared" si="36"/>
        <v>4.6701606905710484</v>
      </c>
      <c r="AC61" s="314">
        <f t="shared" si="36"/>
        <v>4.815681818181818</v>
      </c>
      <c r="AD61" s="314">
        <f t="shared" si="36"/>
        <v>3.9786818181818182</v>
      </c>
      <c r="AE61" s="314">
        <f t="shared" si="36"/>
        <v>3.9051801801801798</v>
      </c>
      <c r="AF61" s="314">
        <f t="shared" si="36"/>
        <v>2.9231818181818179</v>
      </c>
      <c r="AG61" s="314">
        <f t="shared" si="36"/>
        <v>47.694444444444443</v>
      </c>
      <c r="AH61" s="314">
        <f t="shared" si="36"/>
        <v>43.84595743373346</v>
      </c>
      <c r="AI61" s="314">
        <f t="shared" si="36"/>
        <v>48.370238095238093</v>
      </c>
      <c r="AJ61" s="314">
        <f t="shared" si="36"/>
        <v>49.541414141414137</v>
      </c>
      <c r="AK61" s="314">
        <f t="shared" si="36"/>
        <v>52.595171641791048</v>
      </c>
      <c r="AL61" s="314">
        <f t="shared" si="36"/>
        <v>62.247619047619047</v>
      </c>
      <c r="AM61" s="314" t="s">
        <v>286</v>
      </c>
      <c r="AN61" s="314" t="s">
        <v>287</v>
      </c>
      <c r="AO61" s="314" t="s">
        <v>288</v>
      </c>
      <c r="AP61" s="314" t="s">
        <v>289</v>
      </c>
      <c r="AQ61" s="314" t="s">
        <v>290</v>
      </c>
      <c r="AR61" s="314" t="s">
        <v>291</v>
      </c>
      <c r="AS61" s="314">
        <f t="shared" si="36"/>
        <v>0</v>
      </c>
    </row>
    <row r="62" spans="1:45" x14ac:dyDescent="0.25"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  <c r="AO62" s="315"/>
      <c r="AP62" s="315"/>
      <c r="AQ62" s="315"/>
      <c r="AR62" s="315"/>
    </row>
  </sheetData>
  <mergeCells count="28">
    <mergeCell ref="AM8:AR8"/>
    <mergeCell ref="C6:AR7"/>
    <mergeCell ref="AS7:AS9"/>
    <mergeCell ref="A5:A10"/>
    <mergeCell ref="B5:B10"/>
    <mergeCell ref="C5:AR5"/>
    <mergeCell ref="AS5:AS6"/>
    <mergeCell ref="C8:H8"/>
    <mergeCell ref="I8:N8"/>
    <mergeCell ref="AG8:AL8"/>
    <mergeCell ref="AG9:AI9"/>
    <mergeCell ref="AJ9:AL9"/>
    <mergeCell ref="C9:E9"/>
    <mergeCell ref="F9:H9"/>
    <mergeCell ref="O8:T8"/>
    <mergeCell ref="AM9:AO9"/>
    <mergeCell ref="AP9:AR9"/>
    <mergeCell ref="I9:K9"/>
    <mergeCell ref="L9:N9"/>
    <mergeCell ref="O9:Q9"/>
    <mergeCell ref="R9:T9"/>
    <mergeCell ref="U1:Z1"/>
    <mergeCell ref="U9:W9"/>
    <mergeCell ref="X9:Z9"/>
    <mergeCell ref="AA9:AC9"/>
    <mergeCell ref="AA8:AF8"/>
    <mergeCell ref="U8:Z8"/>
    <mergeCell ref="AD9:AF9"/>
  </mergeCells>
  <pageMargins left="0" right="0" top="0" bottom="0.74803149606299213" header="0" footer="0.31496062992125984"/>
  <pageSetup paperSize="9" scale="80" orientation="landscape" r:id="rId1"/>
  <ignoredErrors>
    <ignoredError sqref="I53:J53 O53:P53 U53:V53 AA53:AB53 AG53:AH53 AM53:AN53" twoDigitTextYear="1"/>
    <ignoredError sqref="AH23 AJ23 AL2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59"/>
  <sheetViews>
    <sheetView workbookViewId="0">
      <pane xSplit="1" ySplit="11" topLeftCell="B52" activePane="bottomRight" state="frozen"/>
      <selection pane="topRight" activeCell="B1" sqref="B1"/>
      <selection pane="bottomLeft" activeCell="A12" sqref="A12"/>
      <selection pane="bottomRight" activeCell="Z57" sqref="Z57"/>
    </sheetView>
  </sheetViews>
  <sheetFormatPr defaultRowHeight="15" x14ac:dyDescent="0.25"/>
  <cols>
    <col min="1" max="1" width="4.42578125" style="267" customWidth="1"/>
    <col min="2" max="2" width="42.7109375" style="26" customWidth="1"/>
    <col min="3" max="4" width="9.140625" style="26" customWidth="1"/>
    <col min="5" max="5" width="7.7109375" style="26" customWidth="1"/>
    <col min="6" max="7" width="7.42578125" style="267" customWidth="1"/>
    <col min="8" max="8" width="7" style="267" customWidth="1"/>
    <col min="9" max="9" width="9" style="267" customWidth="1"/>
    <col min="10" max="10" width="7.7109375" style="267" customWidth="1"/>
    <col min="11" max="12" width="6.28515625" style="267" customWidth="1"/>
    <col min="13" max="13" width="7.140625" style="267" customWidth="1"/>
    <col min="14" max="18" width="6.28515625" style="267" customWidth="1"/>
    <col min="19" max="19" width="7.5703125" style="267" customWidth="1"/>
    <col min="20" max="20" width="7.7109375" style="267" customWidth="1"/>
    <col min="21" max="24" width="6.28515625" style="267" customWidth="1"/>
    <col min="25" max="26" width="7.42578125" style="267" customWidth="1"/>
    <col min="27" max="40" width="6.5703125" style="267" customWidth="1"/>
    <col min="41" max="42" width="7.42578125" style="267" customWidth="1"/>
    <col min="43" max="45" width="6.140625" style="267" customWidth="1"/>
    <col min="46" max="46" width="6.7109375" style="267" customWidth="1"/>
    <col min="47" max="47" width="6.140625" style="267" customWidth="1"/>
    <col min="48" max="48" width="7.42578125" style="267" customWidth="1"/>
    <col min="49" max="50" width="6.140625" style="267" customWidth="1"/>
    <col min="51" max="16384" width="9.140625" style="267"/>
  </cols>
  <sheetData>
    <row r="1" spans="1:50" s="117" customFormat="1" x14ac:dyDescent="0.25">
      <c r="A1" s="317"/>
      <c r="B1" s="318"/>
      <c r="C1" s="318"/>
      <c r="D1" s="318"/>
      <c r="E1" s="318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9" t="s">
        <v>162</v>
      </c>
      <c r="W1" s="319"/>
      <c r="X1" s="319"/>
      <c r="Y1" s="319"/>
      <c r="Z1" s="319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</row>
    <row r="2" spans="1:50" x14ac:dyDescent="0.25">
      <c r="A2" s="286"/>
      <c r="B2" s="320"/>
      <c r="C2" s="320"/>
      <c r="D2" s="320"/>
      <c r="E2" s="320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</row>
    <row r="3" spans="1:50" s="30" customFormat="1" ht="14.25" x14ac:dyDescent="0.2">
      <c r="A3" s="289"/>
      <c r="B3" s="321" t="s">
        <v>59</v>
      </c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289"/>
      <c r="AW3" s="289"/>
      <c r="AX3" s="289"/>
    </row>
    <row r="4" spans="1:50" x14ac:dyDescent="0.25">
      <c r="A4" s="323"/>
      <c r="B4" s="324"/>
      <c r="C4" s="324"/>
      <c r="D4" s="324"/>
      <c r="E4" s="324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6"/>
    </row>
    <row r="5" spans="1:50" x14ac:dyDescent="0.25">
      <c r="A5" s="290" t="s">
        <v>28</v>
      </c>
      <c r="B5" s="271" t="s">
        <v>39</v>
      </c>
      <c r="C5" s="327" t="s">
        <v>172</v>
      </c>
      <c r="D5" s="328"/>
      <c r="E5" s="253" t="s">
        <v>119</v>
      </c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 t="s">
        <v>131</v>
      </c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 t="s">
        <v>145</v>
      </c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</row>
    <row r="6" spans="1:50" x14ac:dyDescent="0.25">
      <c r="A6" s="290"/>
      <c r="B6" s="271"/>
      <c r="C6" s="329"/>
      <c r="D6" s="330"/>
      <c r="E6" s="253" t="s">
        <v>140</v>
      </c>
      <c r="F6" s="253"/>
      <c r="G6" s="253"/>
      <c r="H6" s="253"/>
      <c r="I6" s="253"/>
      <c r="J6" s="253"/>
      <c r="K6" s="253"/>
      <c r="L6" s="253"/>
      <c r="M6" s="253"/>
      <c r="N6" s="253"/>
      <c r="O6" s="253" t="s">
        <v>120</v>
      </c>
      <c r="P6" s="253"/>
      <c r="Q6" s="253"/>
      <c r="R6" s="253"/>
      <c r="S6" s="253"/>
      <c r="T6" s="253"/>
      <c r="U6" s="253" t="s">
        <v>140</v>
      </c>
      <c r="V6" s="253"/>
      <c r="W6" s="253"/>
      <c r="X6" s="253"/>
      <c r="Y6" s="253"/>
      <c r="Z6" s="253"/>
      <c r="AA6" s="253"/>
      <c r="AB6" s="253"/>
      <c r="AC6" s="253"/>
      <c r="AD6" s="253"/>
      <c r="AE6" s="253" t="s">
        <v>120</v>
      </c>
      <c r="AF6" s="253"/>
      <c r="AG6" s="253"/>
      <c r="AH6" s="253"/>
      <c r="AI6" s="253"/>
      <c r="AJ6" s="253"/>
      <c r="AK6" s="253" t="s">
        <v>140</v>
      </c>
      <c r="AL6" s="253"/>
      <c r="AM6" s="253"/>
      <c r="AN6" s="253"/>
      <c r="AO6" s="253"/>
      <c r="AP6" s="253"/>
      <c r="AQ6" s="253"/>
      <c r="AR6" s="253"/>
      <c r="AS6" s="253"/>
      <c r="AT6" s="253"/>
      <c r="AU6" s="327" t="s">
        <v>139</v>
      </c>
      <c r="AV6" s="331"/>
      <c r="AW6" s="331"/>
      <c r="AX6" s="328"/>
    </row>
    <row r="7" spans="1:50" s="280" customFormat="1" ht="22.5" customHeight="1" x14ac:dyDescent="0.25">
      <c r="A7" s="290"/>
      <c r="B7" s="271"/>
      <c r="C7" s="329"/>
      <c r="D7" s="330"/>
      <c r="E7" s="130" t="s">
        <v>98</v>
      </c>
      <c r="F7" s="130"/>
      <c r="G7" s="130"/>
      <c r="H7" s="130"/>
      <c r="I7" s="130"/>
      <c r="J7" s="130"/>
      <c r="K7" s="130" t="s">
        <v>137</v>
      </c>
      <c r="L7" s="130"/>
      <c r="M7" s="130" t="s">
        <v>138</v>
      </c>
      <c r="N7" s="130"/>
      <c r="O7" s="130" t="s">
        <v>4</v>
      </c>
      <c r="P7" s="130"/>
      <c r="Q7" s="130" t="s">
        <v>57</v>
      </c>
      <c r="R7" s="130"/>
      <c r="S7" s="130" t="s">
        <v>149</v>
      </c>
      <c r="T7" s="130"/>
      <c r="U7" s="130" t="s">
        <v>98</v>
      </c>
      <c r="V7" s="130"/>
      <c r="W7" s="130"/>
      <c r="X7" s="130"/>
      <c r="Y7" s="130"/>
      <c r="Z7" s="130"/>
      <c r="AA7" s="130" t="s">
        <v>143</v>
      </c>
      <c r="AB7" s="130"/>
      <c r="AC7" s="130" t="s">
        <v>144</v>
      </c>
      <c r="AD7" s="130"/>
      <c r="AE7" s="130" t="s">
        <v>4</v>
      </c>
      <c r="AF7" s="130"/>
      <c r="AG7" s="130" t="s">
        <v>57</v>
      </c>
      <c r="AH7" s="130"/>
      <c r="AI7" s="130" t="s">
        <v>58</v>
      </c>
      <c r="AJ7" s="130"/>
      <c r="AK7" s="130" t="s">
        <v>98</v>
      </c>
      <c r="AL7" s="130"/>
      <c r="AM7" s="130"/>
      <c r="AN7" s="130"/>
      <c r="AO7" s="130"/>
      <c r="AP7" s="130"/>
      <c r="AQ7" s="130" t="s">
        <v>143</v>
      </c>
      <c r="AR7" s="130"/>
      <c r="AS7" s="130" t="s">
        <v>144</v>
      </c>
      <c r="AT7" s="130"/>
      <c r="AU7" s="332"/>
      <c r="AV7" s="333"/>
      <c r="AW7" s="333"/>
      <c r="AX7" s="334"/>
    </row>
    <row r="8" spans="1:50" s="280" customFormat="1" ht="48.75" customHeight="1" x14ac:dyDescent="0.25">
      <c r="A8" s="290"/>
      <c r="B8" s="271"/>
      <c r="C8" s="329"/>
      <c r="D8" s="330"/>
      <c r="E8" s="130" t="s">
        <v>135</v>
      </c>
      <c r="F8" s="130"/>
      <c r="G8" s="130" t="s">
        <v>133</v>
      </c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 t="s">
        <v>141</v>
      </c>
      <c r="V8" s="130"/>
      <c r="W8" s="130" t="s">
        <v>133</v>
      </c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 t="s">
        <v>141</v>
      </c>
      <c r="AL8" s="130"/>
      <c r="AM8" s="130" t="s">
        <v>133</v>
      </c>
      <c r="AN8" s="130"/>
      <c r="AO8" s="130"/>
      <c r="AP8" s="130"/>
      <c r="AQ8" s="130"/>
      <c r="AR8" s="130"/>
      <c r="AS8" s="130"/>
      <c r="AT8" s="130"/>
      <c r="AU8" s="130" t="s">
        <v>10</v>
      </c>
      <c r="AV8" s="130"/>
      <c r="AW8" s="130" t="s">
        <v>91</v>
      </c>
      <c r="AX8" s="130"/>
    </row>
    <row r="9" spans="1:50" s="335" customFormat="1" ht="45.75" customHeight="1" x14ac:dyDescent="0.25">
      <c r="A9" s="290"/>
      <c r="B9" s="271"/>
      <c r="C9" s="332"/>
      <c r="D9" s="334"/>
      <c r="E9" s="130"/>
      <c r="F9" s="130"/>
      <c r="G9" s="130" t="s">
        <v>134</v>
      </c>
      <c r="H9" s="130"/>
      <c r="I9" s="276" t="s">
        <v>136</v>
      </c>
      <c r="J9" s="276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 t="s">
        <v>142</v>
      </c>
      <c r="X9" s="130"/>
      <c r="Y9" s="276" t="s">
        <v>150</v>
      </c>
      <c r="Z9" s="276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 t="s">
        <v>142</v>
      </c>
      <c r="AN9" s="130"/>
      <c r="AO9" s="276" t="s">
        <v>150</v>
      </c>
      <c r="AP9" s="276"/>
      <c r="AQ9" s="130"/>
      <c r="AR9" s="130"/>
      <c r="AS9" s="130"/>
      <c r="AT9" s="130"/>
      <c r="AU9" s="130"/>
      <c r="AV9" s="130"/>
      <c r="AW9" s="130"/>
      <c r="AX9" s="130"/>
    </row>
    <row r="10" spans="1:50" s="335" customFormat="1" ht="55.5" customHeight="1" x14ac:dyDescent="0.25">
      <c r="A10" s="290"/>
      <c r="B10" s="271"/>
      <c r="C10" s="111" t="s">
        <v>173</v>
      </c>
      <c r="D10" s="111" t="s">
        <v>174</v>
      </c>
      <c r="E10" s="111">
        <v>2018</v>
      </c>
      <c r="F10" s="111">
        <v>2019</v>
      </c>
      <c r="G10" s="111">
        <v>2018</v>
      </c>
      <c r="H10" s="111">
        <v>2019</v>
      </c>
      <c r="I10" s="111">
        <v>2018</v>
      </c>
      <c r="J10" s="111">
        <v>2019</v>
      </c>
      <c r="K10" s="111">
        <v>2018</v>
      </c>
      <c r="L10" s="111">
        <v>2019</v>
      </c>
      <c r="M10" s="111">
        <v>2018</v>
      </c>
      <c r="N10" s="111">
        <v>2019</v>
      </c>
      <c r="O10" s="111">
        <v>2018</v>
      </c>
      <c r="P10" s="111">
        <v>2019</v>
      </c>
      <c r="Q10" s="111">
        <v>2018</v>
      </c>
      <c r="R10" s="111">
        <v>2019</v>
      </c>
      <c r="S10" s="111">
        <v>2018</v>
      </c>
      <c r="T10" s="111">
        <v>2019</v>
      </c>
      <c r="U10" s="111">
        <v>2018</v>
      </c>
      <c r="V10" s="111">
        <v>2019</v>
      </c>
      <c r="W10" s="111">
        <v>2018</v>
      </c>
      <c r="X10" s="111">
        <v>2019</v>
      </c>
      <c r="Y10" s="111">
        <v>2018</v>
      </c>
      <c r="Z10" s="111">
        <v>2019</v>
      </c>
      <c r="AA10" s="111">
        <v>2018</v>
      </c>
      <c r="AB10" s="111">
        <v>2019</v>
      </c>
      <c r="AC10" s="111">
        <v>2018</v>
      </c>
      <c r="AD10" s="111">
        <v>2019</v>
      </c>
      <c r="AE10" s="111">
        <v>2018</v>
      </c>
      <c r="AF10" s="111">
        <v>2019</v>
      </c>
      <c r="AG10" s="111">
        <v>2018</v>
      </c>
      <c r="AH10" s="111">
        <v>2019</v>
      </c>
      <c r="AI10" s="111">
        <v>2018</v>
      </c>
      <c r="AJ10" s="111">
        <v>2019</v>
      </c>
      <c r="AK10" s="111">
        <v>2018</v>
      </c>
      <c r="AL10" s="111">
        <v>2019</v>
      </c>
      <c r="AM10" s="111">
        <v>2018</v>
      </c>
      <c r="AN10" s="111">
        <v>2019</v>
      </c>
      <c r="AO10" s="111">
        <v>2018</v>
      </c>
      <c r="AP10" s="111">
        <v>2019</v>
      </c>
      <c r="AQ10" s="111">
        <v>2018</v>
      </c>
      <c r="AR10" s="111">
        <v>2019</v>
      </c>
      <c r="AS10" s="111">
        <v>2018</v>
      </c>
      <c r="AT10" s="111">
        <v>2019</v>
      </c>
      <c r="AU10" s="111">
        <v>2018</v>
      </c>
      <c r="AV10" s="111">
        <v>2019</v>
      </c>
      <c r="AW10" s="111">
        <v>2018</v>
      </c>
      <c r="AX10" s="111">
        <v>2019</v>
      </c>
    </row>
    <row r="11" spans="1:50" s="337" customFormat="1" x14ac:dyDescent="0.25">
      <c r="A11" s="336">
        <v>1</v>
      </c>
      <c r="B11" s="336">
        <f>A11+1</f>
        <v>2</v>
      </c>
      <c r="C11" s="336">
        <f t="shared" ref="C11:AX11" si="0">B11+1</f>
        <v>3</v>
      </c>
      <c r="D11" s="336">
        <f t="shared" si="0"/>
        <v>4</v>
      </c>
      <c r="E11" s="336">
        <f t="shared" si="0"/>
        <v>5</v>
      </c>
      <c r="F11" s="336">
        <f t="shared" si="0"/>
        <v>6</v>
      </c>
      <c r="G11" s="336">
        <f t="shared" si="0"/>
        <v>7</v>
      </c>
      <c r="H11" s="336">
        <f t="shared" si="0"/>
        <v>8</v>
      </c>
      <c r="I11" s="336">
        <f t="shared" si="0"/>
        <v>9</v>
      </c>
      <c r="J11" s="336">
        <f t="shared" si="0"/>
        <v>10</v>
      </c>
      <c r="K11" s="336">
        <f t="shared" si="0"/>
        <v>11</v>
      </c>
      <c r="L11" s="336">
        <f t="shared" si="0"/>
        <v>12</v>
      </c>
      <c r="M11" s="336">
        <f t="shared" si="0"/>
        <v>13</v>
      </c>
      <c r="N11" s="336">
        <f t="shared" si="0"/>
        <v>14</v>
      </c>
      <c r="O11" s="336">
        <f t="shared" si="0"/>
        <v>15</v>
      </c>
      <c r="P11" s="336">
        <f t="shared" si="0"/>
        <v>16</v>
      </c>
      <c r="Q11" s="336">
        <f t="shared" si="0"/>
        <v>17</v>
      </c>
      <c r="R11" s="336">
        <f t="shared" si="0"/>
        <v>18</v>
      </c>
      <c r="S11" s="336">
        <f t="shared" si="0"/>
        <v>19</v>
      </c>
      <c r="T11" s="336">
        <f t="shared" si="0"/>
        <v>20</v>
      </c>
      <c r="U11" s="336">
        <f t="shared" si="0"/>
        <v>21</v>
      </c>
      <c r="V11" s="336">
        <f t="shared" si="0"/>
        <v>22</v>
      </c>
      <c r="W11" s="336">
        <f t="shared" si="0"/>
        <v>23</v>
      </c>
      <c r="X11" s="336">
        <f t="shared" si="0"/>
        <v>24</v>
      </c>
      <c r="Y11" s="336">
        <f t="shared" si="0"/>
        <v>25</v>
      </c>
      <c r="Z11" s="336">
        <f t="shared" si="0"/>
        <v>26</v>
      </c>
      <c r="AA11" s="336">
        <f t="shared" si="0"/>
        <v>27</v>
      </c>
      <c r="AB11" s="336">
        <f t="shared" si="0"/>
        <v>28</v>
      </c>
      <c r="AC11" s="336">
        <f t="shared" si="0"/>
        <v>29</v>
      </c>
      <c r="AD11" s="336">
        <f t="shared" si="0"/>
        <v>30</v>
      </c>
      <c r="AE11" s="336">
        <f t="shared" si="0"/>
        <v>31</v>
      </c>
      <c r="AF11" s="336">
        <f t="shared" si="0"/>
        <v>32</v>
      </c>
      <c r="AG11" s="336">
        <f t="shared" si="0"/>
        <v>33</v>
      </c>
      <c r="AH11" s="336">
        <f t="shared" si="0"/>
        <v>34</v>
      </c>
      <c r="AI11" s="336">
        <f t="shared" si="0"/>
        <v>35</v>
      </c>
      <c r="AJ11" s="336">
        <f t="shared" si="0"/>
        <v>36</v>
      </c>
      <c r="AK11" s="336">
        <f t="shared" si="0"/>
        <v>37</v>
      </c>
      <c r="AL11" s="336">
        <f t="shared" si="0"/>
        <v>38</v>
      </c>
      <c r="AM11" s="336">
        <f t="shared" si="0"/>
        <v>39</v>
      </c>
      <c r="AN11" s="336">
        <f t="shared" si="0"/>
        <v>40</v>
      </c>
      <c r="AO11" s="336">
        <f t="shared" si="0"/>
        <v>41</v>
      </c>
      <c r="AP11" s="336">
        <f t="shared" si="0"/>
        <v>42</v>
      </c>
      <c r="AQ11" s="336">
        <f t="shared" si="0"/>
        <v>43</v>
      </c>
      <c r="AR11" s="336">
        <f t="shared" si="0"/>
        <v>44</v>
      </c>
      <c r="AS11" s="336">
        <f t="shared" si="0"/>
        <v>45</v>
      </c>
      <c r="AT11" s="336">
        <f t="shared" si="0"/>
        <v>46</v>
      </c>
      <c r="AU11" s="336">
        <f t="shared" si="0"/>
        <v>47</v>
      </c>
      <c r="AV11" s="336">
        <f t="shared" si="0"/>
        <v>48</v>
      </c>
      <c r="AW11" s="336">
        <f t="shared" si="0"/>
        <v>49</v>
      </c>
      <c r="AX11" s="336">
        <f t="shared" si="0"/>
        <v>50</v>
      </c>
    </row>
    <row r="12" spans="1:50" s="339" customFormat="1" ht="20.25" customHeight="1" x14ac:dyDescent="0.25">
      <c r="A12" s="338">
        <v>1</v>
      </c>
      <c r="B12" s="106" t="s">
        <v>181</v>
      </c>
      <c r="C12" s="111">
        <f>E12+U12+AK12</f>
        <v>17264</v>
      </c>
      <c r="D12" s="111">
        <f>F12+V12+AL12</f>
        <v>16250</v>
      </c>
      <c r="E12" s="111">
        <v>17251</v>
      </c>
      <c r="F12" s="76">
        <v>16231</v>
      </c>
      <c r="G12" s="76">
        <v>238</v>
      </c>
      <c r="H12" s="76">
        <v>226</v>
      </c>
      <c r="I12" s="76">
        <v>31</v>
      </c>
      <c r="J12" s="76">
        <v>11</v>
      </c>
      <c r="K12" s="76">
        <v>2879</v>
      </c>
      <c r="L12" s="76">
        <v>2446</v>
      </c>
      <c r="M12" s="76">
        <v>2</v>
      </c>
      <c r="N12" s="76">
        <v>7</v>
      </c>
      <c r="O12" s="76">
        <v>30.59</v>
      </c>
      <c r="P12" s="76">
        <v>28.72</v>
      </c>
      <c r="Q12" s="76">
        <v>4.17</v>
      </c>
      <c r="R12" s="76">
        <v>3.32</v>
      </c>
      <c r="S12" s="76" t="s">
        <v>280</v>
      </c>
      <c r="T12" s="76" t="s">
        <v>279</v>
      </c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>
        <v>13</v>
      </c>
      <c r="AL12" s="76">
        <v>19</v>
      </c>
      <c r="AM12" s="76"/>
      <c r="AN12" s="76"/>
      <c r="AO12" s="76"/>
      <c r="AP12" s="76"/>
      <c r="AQ12" s="76">
        <v>5</v>
      </c>
      <c r="AR12" s="76">
        <v>199</v>
      </c>
      <c r="AS12" s="76"/>
      <c r="AT12" s="76"/>
      <c r="AU12" s="76">
        <v>238</v>
      </c>
      <c r="AV12" s="76">
        <v>235</v>
      </c>
      <c r="AW12" s="76">
        <v>14</v>
      </c>
      <c r="AX12" s="76">
        <v>8</v>
      </c>
    </row>
    <row r="13" spans="1:50" ht="34.5" customHeight="1" x14ac:dyDescent="0.25">
      <c r="A13" s="340">
        <f>A12+1</f>
        <v>2</v>
      </c>
      <c r="B13" s="25" t="s">
        <v>182</v>
      </c>
      <c r="C13" s="111">
        <f>E13+U13+AK13</f>
        <v>36774</v>
      </c>
      <c r="D13" s="111">
        <f>F13+V13+AL13</f>
        <v>41727</v>
      </c>
      <c r="E13" s="111">
        <f>36774-U13-AK13</f>
        <v>36663</v>
      </c>
      <c r="F13" s="76">
        <f>41727-V13-AL13</f>
        <v>41697</v>
      </c>
      <c r="G13" s="76">
        <v>427</v>
      </c>
      <c r="H13" s="76">
        <v>512</v>
      </c>
      <c r="I13" s="76">
        <v>57</v>
      </c>
      <c r="J13" s="76">
        <v>28</v>
      </c>
      <c r="K13" s="76">
        <v>6154</v>
      </c>
      <c r="L13" s="76">
        <v>2958</v>
      </c>
      <c r="M13" s="76">
        <v>2</v>
      </c>
      <c r="N13" s="76">
        <v>8</v>
      </c>
      <c r="O13" s="76">
        <v>28.2</v>
      </c>
      <c r="P13" s="76">
        <v>25.1</v>
      </c>
      <c r="Q13" s="76">
        <v>3.7</v>
      </c>
      <c r="R13" s="76">
        <v>1.6</v>
      </c>
      <c r="S13" s="76" t="s">
        <v>384</v>
      </c>
      <c r="T13" s="76" t="s">
        <v>384</v>
      </c>
      <c r="U13" s="76">
        <v>67</v>
      </c>
      <c r="V13" s="76">
        <v>0</v>
      </c>
      <c r="W13" s="76">
        <v>4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44</v>
      </c>
      <c r="AL13" s="76">
        <v>30</v>
      </c>
      <c r="AM13" s="76">
        <v>1</v>
      </c>
      <c r="AN13" s="76">
        <v>3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82</v>
      </c>
      <c r="AV13" s="76">
        <v>244</v>
      </c>
      <c r="AW13" s="76">
        <v>0</v>
      </c>
      <c r="AX13" s="76">
        <v>0</v>
      </c>
    </row>
    <row r="14" spans="1:50" ht="30.75" customHeight="1" x14ac:dyDescent="0.25">
      <c r="A14" s="340">
        <f t="shared" ref="A14:A24" si="1">A13+1</f>
        <v>3</v>
      </c>
      <c r="B14" s="25" t="s">
        <v>183</v>
      </c>
      <c r="C14" s="111">
        <f>E14+U14+AK14</f>
        <v>13315</v>
      </c>
      <c r="D14" s="111">
        <v>12548</v>
      </c>
      <c r="E14" s="111">
        <v>12987</v>
      </c>
      <c r="F14" s="76">
        <v>12423</v>
      </c>
      <c r="G14" s="76">
        <v>0</v>
      </c>
      <c r="H14" s="76">
        <v>0</v>
      </c>
      <c r="I14" s="76">
        <v>0</v>
      </c>
      <c r="J14" s="76">
        <v>0</v>
      </c>
      <c r="K14" s="76">
        <v>3937</v>
      </c>
      <c r="L14" s="76">
        <v>2942</v>
      </c>
      <c r="M14" s="76">
        <v>0</v>
      </c>
      <c r="N14" s="76">
        <v>0</v>
      </c>
      <c r="O14" s="76">
        <v>24.68</v>
      </c>
      <c r="P14" s="76">
        <v>23.18</v>
      </c>
      <c r="Q14" s="76">
        <v>4.3</v>
      </c>
      <c r="R14" s="76">
        <v>3.5</v>
      </c>
      <c r="S14" s="76" t="s">
        <v>385</v>
      </c>
      <c r="T14" s="76" t="s">
        <v>386</v>
      </c>
      <c r="U14" s="76">
        <v>310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0.3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18</v>
      </c>
      <c r="AL14" s="76">
        <v>125</v>
      </c>
      <c r="AM14" s="76">
        <v>0</v>
      </c>
      <c r="AN14" s="76">
        <v>0</v>
      </c>
      <c r="AO14" s="76">
        <v>0</v>
      </c>
      <c r="AP14" s="76">
        <v>0</v>
      </c>
      <c r="AQ14" s="76">
        <v>1489</v>
      </c>
      <c r="AR14" s="76">
        <v>2362</v>
      </c>
      <c r="AS14" s="76">
        <v>0</v>
      </c>
      <c r="AT14" s="76">
        <v>0</v>
      </c>
      <c r="AU14" s="76">
        <v>535</v>
      </c>
      <c r="AV14" s="76">
        <v>815</v>
      </c>
      <c r="AW14" s="76">
        <v>139</v>
      </c>
      <c r="AX14" s="76">
        <v>145</v>
      </c>
    </row>
    <row r="15" spans="1:50" ht="30.75" customHeight="1" x14ac:dyDescent="0.25">
      <c r="A15" s="340">
        <f t="shared" si="1"/>
        <v>4</v>
      </c>
      <c r="B15" s="25" t="s">
        <v>184</v>
      </c>
      <c r="C15" s="111">
        <v>12133</v>
      </c>
      <c r="D15" s="111">
        <v>12398</v>
      </c>
      <c r="E15" s="111">
        <v>12015</v>
      </c>
      <c r="F15" s="76">
        <v>12353</v>
      </c>
      <c r="G15" s="86">
        <v>46</v>
      </c>
      <c r="H15" s="86">
        <v>25</v>
      </c>
      <c r="I15" s="76"/>
      <c r="J15" s="76">
        <v>5</v>
      </c>
      <c r="K15" s="76">
        <v>817</v>
      </c>
      <c r="L15" s="76">
        <v>1096</v>
      </c>
      <c r="M15" s="76">
        <v>30</v>
      </c>
      <c r="N15" s="76">
        <v>7</v>
      </c>
      <c r="O15" s="76">
        <v>30.44</v>
      </c>
      <c r="P15" s="86">
        <v>18.5</v>
      </c>
      <c r="Q15" s="76">
        <v>1.68</v>
      </c>
      <c r="R15" s="76">
        <v>1.8</v>
      </c>
      <c r="S15" s="341" t="s">
        <v>247</v>
      </c>
      <c r="T15" s="341" t="s">
        <v>254</v>
      </c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>
        <v>29</v>
      </c>
      <c r="AL15" s="76">
        <v>45</v>
      </c>
      <c r="AM15" s="76"/>
      <c r="AN15" s="76"/>
      <c r="AO15" s="76"/>
      <c r="AP15" s="76"/>
      <c r="AQ15" s="76">
        <v>336</v>
      </c>
      <c r="AR15" s="86">
        <v>376</v>
      </c>
      <c r="AS15" s="76"/>
      <c r="AT15" s="76"/>
      <c r="AU15" s="76">
        <v>130</v>
      </c>
      <c r="AV15" s="76">
        <v>172</v>
      </c>
      <c r="AW15" s="76">
        <v>39</v>
      </c>
      <c r="AX15" s="76">
        <v>11</v>
      </c>
    </row>
    <row r="16" spans="1:50" ht="20.25" customHeight="1" x14ac:dyDescent="0.25">
      <c r="A16" s="340">
        <f t="shared" si="1"/>
        <v>5</v>
      </c>
      <c r="B16" s="47" t="s">
        <v>185</v>
      </c>
      <c r="C16" s="111">
        <v>14406</v>
      </c>
      <c r="D16" s="111">
        <v>14752</v>
      </c>
      <c r="E16" s="111">
        <v>14406</v>
      </c>
      <c r="F16" s="76">
        <v>14752</v>
      </c>
      <c r="G16" s="76">
        <v>618</v>
      </c>
      <c r="H16" s="76">
        <v>569</v>
      </c>
      <c r="I16" s="76">
        <v>128</v>
      </c>
      <c r="J16" s="76">
        <v>64</v>
      </c>
      <c r="K16" s="76">
        <v>690</v>
      </c>
      <c r="L16" s="76">
        <v>643</v>
      </c>
      <c r="M16" s="76"/>
      <c r="N16" s="76"/>
      <c r="O16" s="76">
        <v>22.5</v>
      </c>
      <c r="P16" s="76">
        <v>16.3</v>
      </c>
      <c r="Q16" s="76">
        <v>0.9</v>
      </c>
      <c r="R16" s="76">
        <v>0.8</v>
      </c>
      <c r="S16" s="75" t="s">
        <v>274</v>
      </c>
      <c r="T16" s="75" t="s">
        <v>236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69"/>
    </row>
    <row r="17" spans="1:50" ht="30.75" customHeight="1" x14ac:dyDescent="0.25">
      <c r="A17" s="340">
        <f t="shared" si="1"/>
        <v>6</v>
      </c>
      <c r="B17" s="25" t="s">
        <v>186</v>
      </c>
      <c r="C17" s="111">
        <f>E17+U17+AK17</f>
        <v>30730</v>
      </c>
      <c r="D17" s="111">
        <f>F17+V17+AL17</f>
        <v>25079</v>
      </c>
      <c r="E17" s="111">
        <v>30634</v>
      </c>
      <c r="F17" s="76">
        <v>24783</v>
      </c>
      <c r="G17" s="76">
        <v>67</v>
      </c>
      <c r="H17" s="76">
        <v>37</v>
      </c>
      <c r="I17" s="76"/>
      <c r="J17" s="76"/>
      <c r="K17" s="76">
        <v>4384</v>
      </c>
      <c r="L17" s="76">
        <v>4174</v>
      </c>
      <c r="M17" s="76">
        <v>66</v>
      </c>
      <c r="N17" s="76">
        <v>3</v>
      </c>
      <c r="O17" s="76">
        <v>25.19</v>
      </c>
      <c r="P17" s="76">
        <v>20.399999999999999</v>
      </c>
      <c r="Q17" s="76">
        <v>2.14</v>
      </c>
      <c r="R17" s="76">
        <v>2.2999999999999998</v>
      </c>
      <c r="S17" s="75" t="s">
        <v>312</v>
      </c>
      <c r="T17" s="75" t="s">
        <v>312</v>
      </c>
      <c r="U17" s="76">
        <v>78</v>
      </c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>
        <v>18</v>
      </c>
      <c r="AL17" s="76">
        <v>296</v>
      </c>
      <c r="AM17" s="76">
        <v>1</v>
      </c>
      <c r="AN17" s="76">
        <v>1</v>
      </c>
      <c r="AO17" s="76"/>
      <c r="AP17" s="76"/>
      <c r="AQ17" s="76">
        <v>614</v>
      </c>
      <c r="AR17" s="76">
        <v>1460</v>
      </c>
      <c r="AS17" s="76"/>
      <c r="AT17" s="76"/>
      <c r="AU17" s="76">
        <v>611</v>
      </c>
      <c r="AV17" s="76">
        <v>718</v>
      </c>
      <c r="AW17" s="76">
        <v>7</v>
      </c>
      <c r="AX17" s="76">
        <v>39</v>
      </c>
    </row>
    <row r="18" spans="1:50" ht="30.75" customHeight="1" x14ac:dyDescent="0.25">
      <c r="A18" s="340">
        <f t="shared" si="1"/>
        <v>7</v>
      </c>
      <c r="B18" s="25" t="s">
        <v>187</v>
      </c>
      <c r="C18" s="111">
        <v>10334</v>
      </c>
      <c r="D18" s="111">
        <v>10097</v>
      </c>
      <c r="E18" s="111">
        <v>10334</v>
      </c>
      <c r="F18" s="76">
        <v>10053</v>
      </c>
      <c r="G18" s="76">
        <v>127</v>
      </c>
      <c r="H18" s="76">
        <v>121</v>
      </c>
      <c r="I18" s="76">
        <v>19</v>
      </c>
      <c r="J18" s="76">
        <v>2</v>
      </c>
      <c r="K18" s="76">
        <v>1099</v>
      </c>
      <c r="L18" s="76">
        <v>1101</v>
      </c>
      <c r="M18" s="76">
        <v>30</v>
      </c>
      <c r="N18" s="76">
        <v>28</v>
      </c>
      <c r="O18" s="76">
        <v>20.3</v>
      </c>
      <c r="P18" s="76">
        <v>20.7</v>
      </c>
      <c r="Q18" s="76">
        <v>2</v>
      </c>
      <c r="R18" s="76">
        <v>1.8</v>
      </c>
      <c r="S18" s="75" t="s">
        <v>239</v>
      </c>
      <c r="T18" s="311" t="s">
        <v>240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>
        <v>44</v>
      </c>
      <c r="AM18" s="76"/>
      <c r="AN18" s="76"/>
      <c r="AO18" s="76">
        <v>19</v>
      </c>
      <c r="AP18" s="76">
        <v>2</v>
      </c>
      <c r="AQ18" s="76">
        <v>2</v>
      </c>
      <c r="AR18" s="76">
        <v>3</v>
      </c>
      <c r="AS18" s="76">
        <v>5</v>
      </c>
      <c r="AT18" s="76">
        <v>2</v>
      </c>
      <c r="AU18" s="76"/>
      <c r="AV18" s="76"/>
      <c r="AW18" s="76"/>
      <c r="AX18" s="76"/>
    </row>
    <row r="19" spans="1:50" ht="30.75" customHeight="1" x14ac:dyDescent="0.25">
      <c r="A19" s="340">
        <f t="shared" si="1"/>
        <v>8</v>
      </c>
      <c r="B19" s="25" t="s">
        <v>188</v>
      </c>
      <c r="C19" s="111">
        <v>7005</v>
      </c>
      <c r="D19" s="111">
        <v>6996</v>
      </c>
      <c r="E19" s="111">
        <v>6857</v>
      </c>
      <c r="F19" s="76">
        <v>6815</v>
      </c>
      <c r="G19" s="76">
        <v>77</v>
      </c>
      <c r="H19" s="76">
        <v>76</v>
      </c>
      <c r="I19" s="86">
        <v>9</v>
      </c>
      <c r="J19" s="86">
        <v>12</v>
      </c>
      <c r="K19" s="76">
        <v>226</v>
      </c>
      <c r="L19" s="76">
        <v>206</v>
      </c>
      <c r="M19" s="76">
        <v>9</v>
      </c>
      <c r="N19" s="76">
        <v>10</v>
      </c>
      <c r="O19" s="76">
        <v>29.3</v>
      </c>
      <c r="P19" s="76">
        <v>26</v>
      </c>
      <c r="Q19" s="76">
        <v>0.7</v>
      </c>
      <c r="R19" s="76">
        <v>0.6</v>
      </c>
      <c r="S19" s="76" t="s">
        <v>387</v>
      </c>
      <c r="T19" s="76" t="s">
        <v>388</v>
      </c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>
        <v>148</v>
      </c>
      <c r="AL19" s="76">
        <v>181</v>
      </c>
      <c r="AM19" s="76"/>
      <c r="AN19" s="76"/>
      <c r="AO19" s="76"/>
      <c r="AP19" s="76"/>
      <c r="AQ19" s="76">
        <v>2</v>
      </c>
      <c r="AR19" s="76">
        <v>11</v>
      </c>
      <c r="AS19" s="76"/>
      <c r="AT19" s="76"/>
      <c r="AU19" s="76"/>
      <c r="AV19" s="76"/>
      <c r="AW19" s="76"/>
      <c r="AX19" s="76"/>
    </row>
    <row r="20" spans="1:50" ht="30.75" customHeight="1" x14ac:dyDescent="0.25">
      <c r="A20" s="340">
        <f t="shared" si="1"/>
        <v>9</v>
      </c>
      <c r="B20" s="25" t="s">
        <v>189</v>
      </c>
      <c r="C20" s="80">
        <v>7623</v>
      </c>
      <c r="D20" s="80">
        <v>6705</v>
      </c>
      <c r="E20" s="111">
        <v>7612</v>
      </c>
      <c r="F20" s="76">
        <v>6678</v>
      </c>
      <c r="G20" s="76">
        <v>60</v>
      </c>
      <c r="H20" s="76">
        <v>82</v>
      </c>
      <c r="I20" s="76">
        <v>15</v>
      </c>
      <c r="J20" s="76">
        <v>25</v>
      </c>
      <c r="K20" s="311">
        <v>216</v>
      </c>
      <c r="L20" s="76">
        <v>294</v>
      </c>
      <c r="M20" s="76">
        <v>12</v>
      </c>
      <c r="N20" s="76">
        <v>6</v>
      </c>
      <c r="O20" s="76">
        <v>17</v>
      </c>
      <c r="P20" s="76">
        <v>17</v>
      </c>
      <c r="Q20" s="76">
        <v>1</v>
      </c>
      <c r="R20" s="76">
        <v>0.7</v>
      </c>
      <c r="S20" s="75" t="s">
        <v>235</v>
      </c>
      <c r="T20" s="75" t="s">
        <v>236</v>
      </c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>
        <v>11</v>
      </c>
      <c r="AL20" s="76">
        <v>27</v>
      </c>
      <c r="AM20" s="76"/>
      <c r="AN20" s="76"/>
      <c r="AO20" s="76"/>
      <c r="AP20" s="76"/>
      <c r="AQ20" s="76">
        <v>105</v>
      </c>
      <c r="AR20" s="76">
        <v>103</v>
      </c>
      <c r="AS20" s="76"/>
      <c r="AT20" s="76"/>
      <c r="AU20" s="76">
        <v>182</v>
      </c>
      <c r="AV20" s="76">
        <v>171</v>
      </c>
      <c r="AW20" s="76">
        <v>11</v>
      </c>
      <c r="AX20" s="76">
        <v>10</v>
      </c>
    </row>
    <row r="21" spans="1:50" ht="33" customHeight="1" x14ac:dyDescent="0.25">
      <c r="A21" s="340">
        <f t="shared" si="1"/>
        <v>10</v>
      </c>
      <c r="B21" s="25" t="s">
        <v>190</v>
      </c>
      <c r="C21" s="111">
        <f>E21+U21+AK21</f>
        <v>5313</v>
      </c>
      <c r="D21" s="111">
        <f>F21+V21+AL21</f>
        <v>5509</v>
      </c>
      <c r="E21" s="111">
        <v>5313</v>
      </c>
      <c r="F21" s="76">
        <v>5502</v>
      </c>
      <c r="G21" s="76">
        <v>36</v>
      </c>
      <c r="H21" s="76">
        <v>35</v>
      </c>
      <c r="I21" s="76"/>
      <c r="J21" s="76"/>
      <c r="K21" s="76">
        <v>81</v>
      </c>
      <c r="L21" s="76">
        <v>108</v>
      </c>
      <c r="M21" s="76">
        <v>3</v>
      </c>
      <c r="N21" s="76"/>
      <c r="O21" s="76">
        <v>17.7</v>
      </c>
      <c r="P21" s="76">
        <v>19.100000000000001</v>
      </c>
      <c r="Q21" s="76">
        <v>0.6</v>
      </c>
      <c r="R21" s="76">
        <v>0.5</v>
      </c>
      <c r="S21" s="75" t="s">
        <v>389</v>
      </c>
      <c r="T21" s="75" t="s">
        <v>390</v>
      </c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76"/>
      <c r="AL21" s="76">
        <v>7</v>
      </c>
      <c r="AM21" s="76"/>
      <c r="AN21" s="76"/>
      <c r="AO21" s="76"/>
      <c r="AP21" s="76"/>
      <c r="AQ21" s="76">
        <v>21</v>
      </c>
      <c r="AR21" s="76">
        <v>10</v>
      </c>
      <c r="AS21" s="76"/>
      <c r="AT21" s="76"/>
      <c r="AU21" s="76">
        <v>31</v>
      </c>
      <c r="AV21" s="76">
        <v>7</v>
      </c>
      <c r="AW21" s="76">
        <v>2</v>
      </c>
      <c r="AX21" s="76">
        <v>5</v>
      </c>
    </row>
    <row r="22" spans="1:50" ht="30.75" customHeight="1" x14ac:dyDescent="0.25">
      <c r="A22" s="340">
        <f t="shared" si="1"/>
        <v>11</v>
      </c>
      <c r="B22" s="25" t="s">
        <v>191</v>
      </c>
      <c r="C22" s="111">
        <v>4706</v>
      </c>
      <c r="D22" s="111">
        <v>3966</v>
      </c>
      <c r="E22" s="111">
        <v>4690</v>
      </c>
      <c r="F22" s="67">
        <v>3946</v>
      </c>
      <c r="G22" s="76">
        <v>100</v>
      </c>
      <c r="H22" s="76">
        <v>16</v>
      </c>
      <c r="I22" s="76">
        <v>21</v>
      </c>
      <c r="J22" s="76">
        <v>10</v>
      </c>
      <c r="K22" s="67">
        <v>354</v>
      </c>
      <c r="L22" s="67">
        <v>573</v>
      </c>
      <c r="M22" s="67">
        <v>3</v>
      </c>
      <c r="N22" s="67">
        <v>3</v>
      </c>
      <c r="O22" s="76">
        <v>13</v>
      </c>
      <c r="P22" s="76">
        <v>11.9</v>
      </c>
      <c r="Q22" s="76">
        <v>0.7</v>
      </c>
      <c r="R22" s="76">
        <v>1.8</v>
      </c>
      <c r="S22" s="311" t="s">
        <v>391</v>
      </c>
      <c r="T22" s="311" t="s">
        <v>392</v>
      </c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>
        <v>16</v>
      </c>
      <c r="AL22" s="76">
        <v>20</v>
      </c>
      <c r="AM22" s="76"/>
      <c r="AN22" s="76"/>
      <c r="AO22" s="76"/>
      <c r="AP22" s="76"/>
      <c r="AQ22" s="76">
        <v>46</v>
      </c>
      <c r="AR22" s="76">
        <v>62</v>
      </c>
      <c r="AS22" s="76"/>
      <c r="AT22" s="76"/>
      <c r="AU22" s="76">
        <v>116</v>
      </c>
      <c r="AV22" s="76">
        <v>176</v>
      </c>
      <c r="AW22" s="76">
        <v>10</v>
      </c>
      <c r="AX22" s="76">
        <v>11</v>
      </c>
    </row>
    <row r="23" spans="1:50" ht="30.75" customHeight="1" x14ac:dyDescent="0.25">
      <c r="A23" s="340">
        <f t="shared" si="1"/>
        <v>12</v>
      </c>
      <c r="B23" s="25" t="s">
        <v>192</v>
      </c>
      <c r="C23" s="111">
        <v>7321</v>
      </c>
      <c r="D23" s="111">
        <f>F23+AL23</f>
        <v>6958</v>
      </c>
      <c r="E23" s="77">
        <v>7285</v>
      </c>
      <c r="F23" s="76">
        <v>6877</v>
      </c>
      <c r="G23" s="76">
        <v>72</v>
      </c>
      <c r="H23" s="76">
        <v>37</v>
      </c>
      <c r="I23" s="76">
        <v>39</v>
      </c>
      <c r="J23" s="76">
        <v>7</v>
      </c>
      <c r="K23" s="76">
        <v>523</v>
      </c>
      <c r="L23" s="76">
        <v>291</v>
      </c>
      <c r="M23" s="76">
        <v>18</v>
      </c>
      <c r="N23" s="76">
        <v>7</v>
      </c>
      <c r="O23" s="76">
        <v>23.7</v>
      </c>
      <c r="P23" s="76">
        <v>22.1</v>
      </c>
      <c r="Q23" s="76">
        <v>1.6</v>
      </c>
      <c r="R23" s="76">
        <v>0.9</v>
      </c>
      <c r="S23" s="75" t="s">
        <v>233</v>
      </c>
      <c r="T23" s="311" t="s">
        <v>393</v>
      </c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>
        <v>36</v>
      </c>
      <c r="AL23" s="76">
        <v>81</v>
      </c>
      <c r="AM23" s="76"/>
      <c r="AN23" s="76"/>
      <c r="AO23" s="76"/>
      <c r="AP23" s="76"/>
      <c r="AQ23" s="76">
        <v>7</v>
      </c>
      <c r="AR23" s="76">
        <v>2</v>
      </c>
      <c r="AS23" s="76"/>
      <c r="AT23" s="76"/>
      <c r="AU23" s="76">
        <v>90</v>
      </c>
      <c r="AV23" s="76">
        <v>68</v>
      </c>
      <c r="AW23" s="76"/>
      <c r="AX23" s="76"/>
    </row>
    <row r="24" spans="1:50" ht="30.75" customHeight="1" x14ac:dyDescent="0.25">
      <c r="A24" s="340">
        <f t="shared" si="1"/>
        <v>13</v>
      </c>
      <c r="B24" s="25" t="s">
        <v>193</v>
      </c>
      <c r="C24" s="111">
        <v>3445</v>
      </c>
      <c r="D24" s="111">
        <v>2537</v>
      </c>
      <c r="E24" s="111">
        <v>3418</v>
      </c>
      <c r="F24" s="76">
        <v>2534</v>
      </c>
      <c r="G24" s="76">
        <v>51</v>
      </c>
      <c r="H24" s="76">
        <v>44</v>
      </c>
      <c r="I24" s="76">
        <v>3</v>
      </c>
      <c r="J24" s="76">
        <v>5</v>
      </c>
      <c r="K24" s="76">
        <v>59</v>
      </c>
      <c r="L24" s="76"/>
      <c r="M24" s="76">
        <v>2</v>
      </c>
      <c r="N24" s="76"/>
      <c r="O24" s="76">
        <v>14</v>
      </c>
      <c r="P24" s="76">
        <v>6</v>
      </c>
      <c r="Q24" s="76">
        <v>0.3</v>
      </c>
      <c r="R24" s="76"/>
      <c r="S24" s="75"/>
      <c r="T24" s="76" t="s">
        <v>234</v>
      </c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>
        <v>27</v>
      </c>
      <c r="AL24" s="76">
        <v>3</v>
      </c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</row>
    <row r="25" spans="1:50" ht="26.25" customHeight="1" x14ac:dyDescent="0.25">
      <c r="A25" s="284"/>
      <c r="B25" s="55" t="s">
        <v>194</v>
      </c>
      <c r="C25" s="82">
        <f>SUM(C12:C24)</f>
        <v>170369</v>
      </c>
      <c r="D25" s="82">
        <f t="shared" ref="D25:AX25" si="2">SUM(D12:D24)</f>
        <v>165522</v>
      </c>
      <c r="E25" s="82">
        <f t="shared" si="2"/>
        <v>169465</v>
      </c>
      <c r="F25" s="82">
        <f t="shared" si="2"/>
        <v>164644</v>
      </c>
      <c r="G25" s="82">
        <f t="shared" si="2"/>
        <v>1919</v>
      </c>
      <c r="H25" s="82">
        <f t="shared" si="2"/>
        <v>1780</v>
      </c>
      <c r="I25" s="82">
        <f t="shared" si="2"/>
        <v>322</v>
      </c>
      <c r="J25" s="82">
        <f t="shared" si="2"/>
        <v>169</v>
      </c>
      <c r="K25" s="82">
        <f t="shared" si="2"/>
        <v>21419</v>
      </c>
      <c r="L25" s="82">
        <f t="shared" si="2"/>
        <v>16832</v>
      </c>
      <c r="M25" s="82">
        <f t="shared" si="2"/>
        <v>177</v>
      </c>
      <c r="N25" s="82">
        <f t="shared" si="2"/>
        <v>79</v>
      </c>
      <c r="O25" s="82">
        <f>AVERAGE(O12:O24)</f>
        <v>22.815384615384612</v>
      </c>
      <c r="P25" s="82">
        <f t="shared" ref="P25:R25" si="3">AVERAGE(P12:P24)</f>
        <v>19.615384615384613</v>
      </c>
      <c r="Q25" s="82">
        <f t="shared" si="3"/>
        <v>1.8300000000000003</v>
      </c>
      <c r="R25" s="261">
        <f t="shared" si="3"/>
        <v>1.635</v>
      </c>
      <c r="S25" s="261" t="s">
        <v>382</v>
      </c>
      <c r="T25" s="261" t="s">
        <v>383</v>
      </c>
      <c r="U25" s="82">
        <f t="shared" si="2"/>
        <v>455</v>
      </c>
      <c r="V25" s="82">
        <f t="shared" si="2"/>
        <v>0</v>
      </c>
      <c r="W25" s="82">
        <f t="shared" si="2"/>
        <v>4</v>
      </c>
      <c r="X25" s="82">
        <f t="shared" si="2"/>
        <v>0</v>
      </c>
      <c r="Y25" s="82">
        <f t="shared" si="2"/>
        <v>0</v>
      </c>
      <c r="Z25" s="82">
        <f t="shared" si="2"/>
        <v>0</v>
      </c>
      <c r="AA25" s="82">
        <f t="shared" si="2"/>
        <v>0</v>
      </c>
      <c r="AB25" s="82">
        <f t="shared" si="2"/>
        <v>0</v>
      </c>
      <c r="AC25" s="82">
        <f t="shared" si="2"/>
        <v>0</v>
      </c>
      <c r="AD25" s="82">
        <f t="shared" si="2"/>
        <v>0</v>
      </c>
      <c r="AE25" s="82">
        <f t="shared" si="2"/>
        <v>0.3</v>
      </c>
      <c r="AF25" s="82">
        <f t="shared" si="2"/>
        <v>0</v>
      </c>
      <c r="AG25" s="82">
        <f t="shared" si="2"/>
        <v>0</v>
      </c>
      <c r="AH25" s="82">
        <f t="shared" si="2"/>
        <v>0</v>
      </c>
      <c r="AI25" s="82">
        <f t="shared" si="2"/>
        <v>0</v>
      </c>
      <c r="AJ25" s="82">
        <f t="shared" si="2"/>
        <v>0</v>
      </c>
      <c r="AK25" s="82">
        <f t="shared" si="2"/>
        <v>360</v>
      </c>
      <c r="AL25" s="82">
        <f t="shared" si="2"/>
        <v>878</v>
      </c>
      <c r="AM25" s="82">
        <f t="shared" si="2"/>
        <v>2</v>
      </c>
      <c r="AN25" s="82">
        <f t="shared" si="2"/>
        <v>4</v>
      </c>
      <c r="AO25" s="82">
        <f t="shared" si="2"/>
        <v>19</v>
      </c>
      <c r="AP25" s="82">
        <f t="shared" si="2"/>
        <v>2</v>
      </c>
      <c r="AQ25" s="82">
        <f t="shared" si="2"/>
        <v>2627</v>
      </c>
      <c r="AR25" s="82">
        <f t="shared" si="2"/>
        <v>4588</v>
      </c>
      <c r="AS25" s="82">
        <f t="shared" si="2"/>
        <v>5</v>
      </c>
      <c r="AT25" s="82">
        <f t="shared" si="2"/>
        <v>2</v>
      </c>
      <c r="AU25" s="82">
        <f t="shared" si="2"/>
        <v>2015</v>
      </c>
      <c r="AV25" s="82">
        <f t="shared" si="2"/>
        <v>2606</v>
      </c>
      <c r="AW25" s="82">
        <f t="shared" si="2"/>
        <v>222</v>
      </c>
      <c r="AX25" s="82">
        <f t="shared" si="2"/>
        <v>229</v>
      </c>
    </row>
    <row r="26" spans="1:50" s="282" customFormat="1" ht="18" customHeight="1" x14ac:dyDescent="0.25">
      <c r="A26" s="283">
        <v>1</v>
      </c>
      <c r="B26" s="47" t="s">
        <v>253</v>
      </c>
      <c r="C26" s="111">
        <v>476</v>
      </c>
      <c r="D26" s="111">
        <v>460</v>
      </c>
      <c r="E26" s="111">
        <v>476</v>
      </c>
      <c r="F26" s="111">
        <v>460</v>
      </c>
      <c r="G26" s="76">
        <v>12</v>
      </c>
      <c r="H26" s="76">
        <v>4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67"/>
    </row>
    <row r="27" spans="1:50" s="282" customFormat="1" ht="18" customHeight="1" x14ac:dyDescent="0.25">
      <c r="A27" s="283">
        <f>A26+1</f>
        <v>2</v>
      </c>
      <c r="B27" s="25" t="s">
        <v>227</v>
      </c>
      <c r="C27" s="111">
        <v>1787</v>
      </c>
      <c r="D27" s="111">
        <v>2222</v>
      </c>
      <c r="E27" s="111">
        <v>1787</v>
      </c>
      <c r="F27" s="76">
        <v>2222</v>
      </c>
      <c r="G27" s="76">
        <v>20</v>
      </c>
      <c r="H27" s="76">
        <v>31</v>
      </c>
      <c r="I27" s="76"/>
      <c r="J27" s="76"/>
      <c r="K27" s="76">
        <v>20</v>
      </c>
      <c r="L27" s="76">
        <v>31</v>
      </c>
      <c r="M27" s="76"/>
      <c r="N27" s="76"/>
      <c r="O27" s="76">
        <v>8</v>
      </c>
      <c r="P27" s="76">
        <v>9.6999999999999993</v>
      </c>
      <c r="Q27" s="76">
        <v>0.09</v>
      </c>
      <c r="R27" s="76">
        <v>0.14000000000000001</v>
      </c>
      <c r="S27" s="75" t="s">
        <v>228</v>
      </c>
      <c r="T27" s="75" t="s">
        <v>229</v>
      </c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67"/>
    </row>
    <row r="28" spans="1:50" ht="18" customHeight="1" x14ac:dyDescent="0.25">
      <c r="A28" s="283">
        <f t="shared" ref="A28:A57" si="4">A27+1</f>
        <v>3</v>
      </c>
      <c r="B28" s="47" t="s">
        <v>195</v>
      </c>
      <c r="C28" s="111">
        <v>2825</v>
      </c>
      <c r="D28" s="111">
        <v>6205</v>
      </c>
      <c r="E28" s="111">
        <v>5769</v>
      </c>
      <c r="F28" s="76">
        <v>6176</v>
      </c>
      <c r="G28" s="76">
        <v>30</v>
      </c>
      <c r="H28" s="76">
        <v>95</v>
      </c>
      <c r="I28" s="76">
        <v>4</v>
      </c>
      <c r="J28" s="76">
        <v>13</v>
      </c>
      <c r="K28" s="76">
        <v>331</v>
      </c>
      <c r="L28" s="76">
        <v>139</v>
      </c>
      <c r="M28" s="76">
        <v>7</v>
      </c>
      <c r="N28" s="76">
        <v>13</v>
      </c>
      <c r="O28" s="76">
        <v>18.12</v>
      </c>
      <c r="P28" s="76">
        <v>17.3</v>
      </c>
      <c r="Q28" s="76">
        <v>0.06</v>
      </c>
      <c r="R28" s="76">
        <v>0.2</v>
      </c>
      <c r="S28" s="76" t="s">
        <v>398</v>
      </c>
      <c r="T28" s="76" t="s">
        <v>399</v>
      </c>
      <c r="U28" s="76">
        <v>41</v>
      </c>
      <c r="V28" s="76">
        <v>28</v>
      </c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>
        <v>15</v>
      </c>
      <c r="AL28" s="76">
        <v>1</v>
      </c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</row>
    <row r="29" spans="1:50" ht="18" customHeight="1" x14ac:dyDescent="0.25">
      <c r="A29" s="283">
        <f t="shared" si="4"/>
        <v>4</v>
      </c>
      <c r="B29" s="47" t="s">
        <v>196</v>
      </c>
      <c r="C29" s="111">
        <v>4417</v>
      </c>
      <c r="D29" s="111">
        <v>3969</v>
      </c>
      <c r="E29" s="111">
        <v>4417</v>
      </c>
      <c r="F29" s="76">
        <v>3969</v>
      </c>
      <c r="G29" s="76">
        <v>93</v>
      </c>
      <c r="H29" s="76">
        <v>26</v>
      </c>
      <c r="I29" s="76">
        <v>47</v>
      </c>
      <c r="J29" s="76">
        <v>9</v>
      </c>
      <c r="K29" s="76">
        <v>97</v>
      </c>
      <c r="L29" s="76">
        <v>61</v>
      </c>
      <c r="M29" s="76">
        <v>19</v>
      </c>
      <c r="N29" s="76">
        <v>8</v>
      </c>
      <c r="O29" s="76">
        <v>26.1</v>
      </c>
      <c r="P29" s="76">
        <v>24.6</v>
      </c>
      <c r="Q29" s="76">
        <v>0.4</v>
      </c>
      <c r="R29" s="76">
        <v>0.3</v>
      </c>
      <c r="S29" s="75" t="s">
        <v>400</v>
      </c>
      <c r="T29" s="75" t="s">
        <v>401</v>
      </c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</row>
    <row r="30" spans="1:50" ht="18" customHeight="1" x14ac:dyDescent="0.25">
      <c r="A30" s="283">
        <f t="shared" si="4"/>
        <v>5</v>
      </c>
      <c r="B30" s="47" t="s">
        <v>197</v>
      </c>
      <c r="C30" s="111">
        <v>3810</v>
      </c>
      <c r="D30" s="111">
        <v>4290</v>
      </c>
      <c r="E30" s="111">
        <v>3803</v>
      </c>
      <c r="F30" s="76">
        <v>4270</v>
      </c>
      <c r="G30" s="76">
        <v>71</v>
      </c>
      <c r="H30" s="76">
        <v>57</v>
      </c>
      <c r="I30" s="76">
        <v>17</v>
      </c>
      <c r="J30" s="76">
        <v>10</v>
      </c>
      <c r="K30" s="76">
        <v>135</v>
      </c>
      <c r="L30" s="76">
        <v>103</v>
      </c>
      <c r="M30" s="76">
        <v>4</v>
      </c>
      <c r="N30" s="76">
        <v>2</v>
      </c>
      <c r="O30" s="76">
        <v>14.7</v>
      </c>
      <c r="P30" s="76">
        <v>15.3</v>
      </c>
      <c r="Q30" s="76">
        <v>0.6</v>
      </c>
      <c r="R30" s="76">
        <v>2.2000000000000002</v>
      </c>
      <c r="S30" s="75" t="s">
        <v>243</v>
      </c>
      <c r="T30" s="75" t="s">
        <v>244</v>
      </c>
      <c r="U30" s="76">
        <v>4</v>
      </c>
      <c r="V30" s="76">
        <v>14</v>
      </c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>
        <v>3</v>
      </c>
      <c r="AL30" s="76">
        <v>6</v>
      </c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</row>
    <row r="31" spans="1:50" ht="18" customHeight="1" x14ac:dyDescent="0.25">
      <c r="A31" s="283">
        <f t="shared" si="4"/>
        <v>6</v>
      </c>
      <c r="B31" s="47" t="s">
        <v>198</v>
      </c>
      <c r="C31" s="111">
        <v>4752</v>
      </c>
      <c r="D31" s="111">
        <v>3673</v>
      </c>
      <c r="E31" s="111">
        <v>3008</v>
      </c>
      <c r="F31" s="76">
        <v>3520</v>
      </c>
      <c r="G31" s="76">
        <v>19</v>
      </c>
      <c r="H31" s="76">
        <v>19</v>
      </c>
      <c r="I31" s="76">
        <v>4</v>
      </c>
      <c r="J31" s="76">
        <v>6</v>
      </c>
      <c r="K31" s="76">
        <v>330</v>
      </c>
      <c r="L31" s="76">
        <v>315</v>
      </c>
      <c r="M31" s="76">
        <v>10</v>
      </c>
      <c r="N31" s="76">
        <v>7</v>
      </c>
      <c r="O31" s="76">
        <v>17.2</v>
      </c>
      <c r="P31" s="76">
        <v>16.8</v>
      </c>
      <c r="Q31" s="76">
        <v>2.1</v>
      </c>
      <c r="R31" s="76">
        <v>2.2000000000000002</v>
      </c>
      <c r="S31" s="75" t="s">
        <v>233</v>
      </c>
      <c r="T31" s="342" t="s">
        <v>263</v>
      </c>
      <c r="U31" s="76">
        <v>14</v>
      </c>
      <c r="V31" s="76">
        <v>9</v>
      </c>
      <c r="W31" s="76"/>
      <c r="X31" s="76"/>
      <c r="Y31" s="76"/>
      <c r="Z31" s="76"/>
      <c r="AA31" s="76">
        <v>18</v>
      </c>
      <c r="AB31" s="76">
        <v>11</v>
      </c>
      <c r="AC31" s="76"/>
      <c r="AD31" s="76"/>
      <c r="AE31" s="76">
        <v>0.3</v>
      </c>
      <c r="AF31" s="76">
        <v>0.2</v>
      </c>
      <c r="AG31" s="76">
        <v>0.2</v>
      </c>
      <c r="AH31" s="76">
        <v>0.1</v>
      </c>
      <c r="AI31" s="31" t="s">
        <v>264</v>
      </c>
      <c r="AJ31" s="31" t="s">
        <v>265</v>
      </c>
      <c r="AK31" s="76">
        <v>121</v>
      </c>
      <c r="AL31" s="76">
        <v>144</v>
      </c>
      <c r="AM31" s="76"/>
      <c r="AN31" s="76"/>
      <c r="AO31" s="76"/>
      <c r="AP31" s="76"/>
      <c r="AQ31" s="76">
        <v>20</v>
      </c>
      <c r="AR31" s="76">
        <v>38</v>
      </c>
      <c r="AS31" s="76"/>
      <c r="AT31" s="76"/>
      <c r="AU31" s="76">
        <v>24</v>
      </c>
      <c r="AV31" s="76">
        <v>38</v>
      </c>
      <c r="AW31" s="76"/>
      <c r="AX31" s="76"/>
    </row>
    <row r="32" spans="1:50" ht="18" customHeight="1" x14ac:dyDescent="0.25">
      <c r="A32" s="283">
        <f t="shared" si="4"/>
        <v>7</v>
      </c>
      <c r="B32" s="47" t="s">
        <v>199</v>
      </c>
      <c r="C32" s="111">
        <v>3865</v>
      </c>
      <c r="D32" s="111">
        <v>4099</v>
      </c>
      <c r="E32" s="111">
        <v>3865</v>
      </c>
      <c r="F32" s="76">
        <v>4099</v>
      </c>
      <c r="G32" s="76">
        <v>4</v>
      </c>
      <c r="H32" s="76">
        <v>6</v>
      </c>
      <c r="I32" s="76">
        <v>2</v>
      </c>
      <c r="J32" s="76">
        <v>4</v>
      </c>
      <c r="K32" s="76">
        <v>191</v>
      </c>
      <c r="L32" s="76">
        <v>221</v>
      </c>
      <c r="M32" s="76">
        <v>4</v>
      </c>
      <c r="N32" s="76">
        <v>3</v>
      </c>
      <c r="O32" s="76">
        <v>1.3</v>
      </c>
      <c r="P32" s="76">
        <v>1.4</v>
      </c>
      <c r="Q32" s="76">
        <v>0.06</v>
      </c>
      <c r="R32" s="76">
        <v>0.09</v>
      </c>
      <c r="S32" s="343" t="s">
        <v>261</v>
      </c>
      <c r="T32" s="343" t="s">
        <v>262</v>
      </c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</row>
    <row r="33" spans="1:50" ht="18" customHeight="1" x14ac:dyDescent="0.25">
      <c r="A33" s="283">
        <f t="shared" si="4"/>
        <v>8</v>
      </c>
      <c r="B33" s="25" t="s">
        <v>200</v>
      </c>
      <c r="C33" s="111">
        <v>2563</v>
      </c>
      <c r="D33" s="111">
        <v>2642</v>
      </c>
      <c r="E33" s="111">
        <v>2542</v>
      </c>
      <c r="F33" s="76">
        <v>2592</v>
      </c>
      <c r="G33" s="76">
        <v>32</v>
      </c>
      <c r="H33" s="76">
        <v>28</v>
      </c>
      <c r="I33" s="76"/>
      <c r="J33" s="76">
        <v>8</v>
      </c>
      <c r="K33" s="76">
        <v>461</v>
      </c>
      <c r="L33" s="76">
        <v>743</v>
      </c>
      <c r="M33" s="76"/>
      <c r="N33" s="76"/>
      <c r="O33" s="76">
        <v>25.2</v>
      </c>
      <c r="P33" s="76">
        <v>14.15</v>
      </c>
      <c r="Q33" s="76">
        <v>2.5</v>
      </c>
      <c r="R33" s="76">
        <v>2.64</v>
      </c>
      <c r="S33" s="344" t="s">
        <v>266</v>
      </c>
      <c r="T33" s="344" t="s">
        <v>267</v>
      </c>
      <c r="U33" s="76">
        <v>2</v>
      </c>
      <c r="V33" s="76">
        <v>12</v>
      </c>
      <c r="W33" s="76"/>
      <c r="X33" s="76"/>
      <c r="Y33" s="76"/>
      <c r="Z33" s="76"/>
      <c r="AA33" s="76"/>
      <c r="AB33" s="76">
        <v>4</v>
      </c>
      <c r="AC33" s="76"/>
      <c r="AD33" s="76"/>
      <c r="AE33" s="76"/>
      <c r="AF33" s="76">
        <v>0.04</v>
      </c>
      <c r="AG33" s="76"/>
      <c r="AH33" s="76">
        <v>0.02</v>
      </c>
      <c r="AI33" s="76"/>
      <c r="AJ33" s="76"/>
      <c r="AK33" s="76">
        <v>19</v>
      </c>
      <c r="AL33" s="76">
        <v>38</v>
      </c>
      <c r="AM33" s="76"/>
      <c r="AN33" s="76"/>
      <c r="AO33" s="76"/>
      <c r="AP33" s="76"/>
      <c r="AQ33" s="76">
        <v>1</v>
      </c>
      <c r="AR33" s="76">
        <v>19</v>
      </c>
      <c r="AS33" s="76"/>
      <c r="AT33" s="76"/>
      <c r="AU33" s="76"/>
      <c r="AV33" s="76"/>
      <c r="AW33" s="76"/>
      <c r="AX33" s="76"/>
    </row>
    <row r="34" spans="1:50" x14ac:dyDescent="0.25">
      <c r="A34" s="283">
        <f t="shared" si="4"/>
        <v>9</v>
      </c>
      <c r="B34" s="47" t="s">
        <v>201</v>
      </c>
      <c r="C34" s="77">
        <v>2191</v>
      </c>
      <c r="D34" s="77">
        <v>2612</v>
      </c>
      <c r="E34" s="77">
        <v>2186</v>
      </c>
      <c r="F34" s="76">
        <v>2612</v>
      </c>
      <c r="G34" s="76">
        <v>25</v>
      </c>
      <c r="H34" s="76">
        <v>30</v>
      </c>
      <c r="I34" s="76">
        <v>9</v>
      </c>
      <c r="J34" s="76">
        <v>18</v>
      </c>
      <c r="K34" s="76">
        <v>66</v>
      </c>
      <c r="L34" s="76">
        <v>168</v>
      </c>
      <c r="M34" s="76">
        <v>1</v>
      </c>
      <c r="N34" s="76"/>
      <c r="O34" s="76">
        <v>6.5</v>
      </c>
      <c r="P34" s="76">
        <v>6.7</v>
      </c>
      <c r="Q34" s="76">
        <v>0.3</v>
      </c>
      <c r="R34" s="76">
        <v>0.7</v>
      </c>
      <c r="S34" s="75" t="s">
        <v>402</v>
      </c>
      <c r="T34" s="75" t="s">
        <v>235</v>
      </c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>
        <v>5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</row>
    <row r="35" spans="1:50" x14ac:dyDescent="0.25">
      <c r="A35" s="283">
        <f t="shared" si="4"/>
        <v>10</v>
      </c>
      <c r="B35" s="47" t="s">
        <v>202</v>
      </c>
      <c r="C35" s="111">
        <v>6567</v>
      </c>
      <c r="D35" s="111">
        <v>6596</v>
      </c>
      <c r="E35" s="111">
        <v>6510</v>
      </c>
      <c r="F35" s="76">
        <v>6493</v>
      </c>
      <c r="G35" s="76">
        <v>65</v>
      </c>
      <c r="H35" s="76">
        <v>34</v>
      </c>
      <c r="I35" s="76">
        <v>53</v>
      </c>
      <c r="J35" s="76">
        <v>29</v>
      </c>
      <c r="K35" s="76">
        <v>297</v>
      </c>
      <c r="L35" s="76">
        <v>484</v>
      </c>
      <c r="M35" s="76">
        <v>8</v>
      </c>
      <c r="N35" s="76">
        <v>16</v>
      </c>
      <c r="O35" s="76">
        <v>26</v>
      </c>
      <c r="P35" s="76">
        <v>21</v>
      </c>
      <c r="Q35" s="76">
        <v>1.2</v>
      </c>
      <c r="R35" s="76">
        <v>2.2999999999999998</v>
      </c>
      <c r="S35" s="75" t="s">
        <v>403</v>
      </c>
      <c r="T35" s="75" t="s">
        <v>404</v>
      </c>
      <c r="U35" s="76">
        <v>45</v>
      </c>
      <c r="V35" s="76">
        <v>67</v>
      </c>
      <c r="W35" s="76">
        <v>3</v>
      </c>
      <c r="X35" s="76">
        <v>5</v>
      </c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>
        <v>12</v>
      </c>
      <c r="AL35" s="76">
        <v>36</v>
      </c>
      <c r="AM35" s="76"/>
      <c r="AN35" s="76"/>
      <c r="AO35" s="76"/>
      <c r="AP35" s="76"/>
      <c r="AQ35" s="76">
        <v>63</v>
      </c>
      <c r="AR35" s="76">
        <v>84</v>
      </c>
      <c r="AS35" s="76"/>
      <c r="AT35" s="76"/>
      <c r="AU35" s="76">
        <v>90</v>
      </c>
      <c r="AV35" s="76">
        <v>101</v>
      </c>
      <c r="AW35" s="76">
        <v>10</v>
      </c>
      <c r="AX35" s="76">
        <v>13</v>
      </c>
    </row>
    <row r="36" spans="1:50" x14ac:dyDescent="0.25">
      <c r="A36" s="283">
        <f t="shared" si="4"/>
        <v>11</v>
      </c>
      <c r="B36" s="25" t="s">
        <v>245</v>
      </c>
      <c r="C36" s="111">
        <v>1716</v>
      </c>
      <c r="D36" s="111">
        <v>1947</v>
      </c>
      <c r="E36" s="111">
        <v>1716</v>
      </c>
      <c r="F36" s="76">
        <v>1947</v>
      </c>
      <c r="G36" s="76">
        <v>6</v>
      </c>
      <c r="H36" s="76">
        <v>25</v>
      </c>
      <c r="I36" s="76"/>
      <c r="J36" s="76"/>
      <c r="K36" s="76">
        <v>18</v>
      </c>
      <c r="L36" s="76">
        <v>9</v>
      </c>
      <c r="M36" s="76">
        <v>12</v>
      </c>
      <c r="N36" s="76">
        <v>10</v>
      </c>
      <c r="O36" s="76">
        <v>8.8000000000000007</v>
      </c>
      <c r="P36" s="76">
        <v>9.1999999999999993</v>
      </c>
      <c r="Q36" s="76">
        <v>0.1</v>
      </c>
      <c r="R36" s="76">
        <v>0.2</v>
      </c>
      <c r="S36" s="76"/>
      <c r="T36" s="311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</row>
    <row r="37" spans="1:50" x14ac:dyDescent="0.25">
      <c r="A37" s="283">
        <f t="shared" si="4"/>
        <v>12</v>
      </c>
      <c r="B37" s="47" t="s">
        <v>203</v>
      </c>
      <c r="C37" s="111">
        <v>1703</v>
      </c>
      <c r="D37" s="111">
        <v>1282</v>
      </c>
      <c r="E37" s="111">
        <v>1703</v>
      </c>
      <c r="F37" s="76">
        <v>1282</v>
      </c>
      <c r="G37" s="76">
        <v>73</v>
      </c>
      <c r="H37" s="76">
        <v>130</v>
      </c>
      <c r="I37" s="76">
        <v>11</v>
      </c>
      <c r="J37" s="76">
        <v>17</v>
      </c>
      <c r="K37" s="76">
        <v>13</v>
      </c>
      <c r="L37" s="76">
        <v>5</v>
      </c>
      <c r="M37" s="76">
        <v>5</v>
      </c>
      <c r="N37" s="76">
        <v>2</v>
      </c>
      <c r="O37" s="76">
        <v>0.6</v>
      </c>
      <c r="P37" s="76">
        <v>0.7</v>
      </c>
      <c r="Q37" s="76">
        <v>0.04</v>
      </c>
      <c r="R37" s="76">
        <v>4.0000000000000001E-3</v>
      </c>
      <c r="S37" s="311" t="s">
        <v>251</v>
      </c>
      <c r="T37" s="311" t="s">
        <v>252</v>
      </c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</row>
    <row r="38" spans="1:50" x14ac:dyDescent="0.25">
      <c r="A38" s="283">
        <f t="shared" si="4"/>
        <v>13</v>
      </c>
      <c r="B38" s="47" t="s">
        <v>204</v>
      </c>
      <c r="C38" s="111">
        <v>1634</v>
      </c>
      <c r="D38" s="111">
        <v>1525</v>
      </c>
      <c r="E38" s="111">
        <v>1624</v>
      </c>
      <c r="F38" s="76">
        <v>1521</v>
      </c>
      <c r="G38" s="76">
        <v>10</v>
      </c>
      <c r="H38" s="76">
        <v>6</v>
      </c>
      <c r="I38" s="76"/>
      <c r="J38" s="76"/>
      <c r="K38" s="76"/>
      <c r="L38" s="76"/>
      <c r="M38" s="76"/>
      <c r="N38" s="76"/>
      <c r="O38" s="76">
        <v>0.9</v>
      </c>
      <c r="P38" s="76">
        <v>0.85</v>
      </c>
      <c r="Q38" s="76"/>
      <c r="R38" s="76"/>
      <c r="S38" s="76"/>
      <c r="T38" s="76"/>
      <c r="U38" s="76">
        <v>10</v>
      </c>
      <c r="V38" s="76">
        <v>4</v>
      </c>
      <c r="W38" s="76"/>
      <c r="X38" s="76"/>
      <c r="Y38" s="76"/>
      <c r="Z38" s="76"/>
      <c r="AA38" s="76"/>
      <c r="AB38" s="76"/>
      <c r="AC38" s="76"/>
      <c r="AD38" s="76"/>
      <c r="AE38" s="76">
        <v>0.05</v>
      </c>
      <c r="AF38" s="76">
        <v>0.02</v>
      </c>
      <c r="AG38" s="76"/>
      <c r="AH38" s="76"/>
      <c r="AI38" s="76" t="s">
        <v>237</v>
      </c>
      <c r="AJ38" s="76" t="s">
        <v>238</v>
      </c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</row>
    <row r="39" spans="1:50" ht="30" x14ac:dyDescent="0.25">
      <c r="A39" s="283">
        <f t="shared" si="4"/>
        <v>14</v>
      </c>
      <c r="B39" s="25" t="s">
        <v>205</v>
      </c>
      <c r="C39" s="111">
        <v>1673</v>
      </c>
      <c r="D39" s="76">
        <v>1591</v>
      </c>
      <c r="E39" s="111">
        <v>1673</v>
      </c>
      <c r="F39" s="76">
        <v>1591</v>
      </c>
      <c r="G39" s="76">
        <v>15</v>
      </c>
      <c r="H39" s="76">
        <v>12</v>
      </c>
      <c r="I39" s="76"/>
      <c r="J39" s="76"/>
      <c r="K39" s="76"/>
      <c r="L39" s="76"/>
      <c r="M39" s="76"/>
      <c r="N39" s="76"/>
      <c r="O39" s="76">
        <v>1.2</v>
      </c>
      <c r="P39" s="76">
        <v>1.1000000000000001</v>
      </c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</row>
    <row r="40" spans="1:50" x14ac:dyDescent="0.25">
      <c r="A40" s="283">
        <f t="shared" si="4"/>
        <v>15</v>
      </c>
      <c r="B40" s="47" t="s">
        <v>206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</row>
    <row r="41" spans="1:50" ht="30" x14ac:dyDescent="0.25">
      <c r="A41" s="283">
        <f t="shared" si="4"/>
        <v>16</v>
      </c>
      <c r="B41" s="25" t="s">
        <v>207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</row>
    <row r="42" spans="1:50" x14ac:dyDescent="0.25">
      <c r="A42" s="283">
        <f t="shared" si="4"/>
        <v>17</v>
      </c>
      <c r="B42" s="47" t="s">
        <v>208</v>
      </c>
      <c r="C42" s="111">
        <v>227</v>
      </c>
      <c r="D42" s="111">
        <v>234</v>
      </c>
      <c r="E42" s="111">
        <v>201</v>
      </c>
      <c r="F42" s="76">
        <v>212</v>
      </c>
      <c r="G42" s="76">
        <v>4</v>
      </c>
      <c r="H42" s="76"/>
      <c r="I42" s="76">
        <v>4</v>
      </c>
      <c r="J42" s="76"/>
      <c r="K42" s="76">
        <v>26</v>
      </c>
      <c r="L42" s="76">
        <v>22</v>
      </c>
      <c r="M42" s="76"/>
      <c r="N42" s="76"/>
      <c r="O42" s="76">
        <v>5.85</v>
      </c>
      <c r="P42" s="76">
        <v>5.34</v>
      </c>
      <c r="Q42" s="76">
        <v>0.61</v>
      </c>
      <c r="R42" s="76">
        <v>0.46</v>
      </c>
      <c r="S42" s="311" t="s">
        <v>272</v>
      </c>
      <c r="T42" s="311" t="s">
        <v>273</v>
      </c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</row>
    <row r="43" spans="1:50" x14ac:dyDescent="0.25">
      <c r="A43" s="283">
        <f t="shared" si="4"/>
        <v>18</v>
      </c>
      <c r="B43" s="47" t="s">
        <v>209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</row>
    <row r="44" spans="1:50" x14ac:dyDescent="0.25">
      <c r="A44" s="283">
        <f t="shared" si="4"/>
        <v>19</v>
      </c>
      <c r="B44" s="47" t="s">
        <v>211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</row>
    <row r="45" spans="1:50" ht="30" x14ac:dyDescent="0.25">
      <c r="A45" s="283">
        <f t="shared" si="4"/>
        <v>20</v>
      </c>
      <c r="B45" s="25" t="s">
        <v>212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</row>
    <row r="46" spans="1:50" ht="30" x14ac:dyDescent="0.25">
      <c r="A46" s="283">
        <f t="shared" si="4"/>
        <v>21</v>
      </c>
      <c r="B46" s="25" t="s">
        <v>213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>
        <v>38</v>
      </c>
      <c r="V46" s="69">
        <v>30</v>
      </c>
      <c r="W46" s="69"/>
      <c r="X46" s="69"/>
      <c r="Y46" s="69"/>
      <c r="Z46" s="69"/>
      <c r="AA46" s="69"/>
      <c r="AB46" s="69"/>
      <c r="AC46" s="69"/>
      <c r="AD46" s="69"/>
      <c r="AE46" s="69">
        <v>0.5</v>
      </c>
      <c r="AF46" s="69">
        <v>0.5</v>
      </c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</row>
    <row r="47" spans="1:50" x14ac:dyDescent="0.25">
      <c r="A47" s="283">
        <f t="shared" si="4"/>
        <v>22</v>
      </c>
      <c r="B47" s="47" t="s">
        <v>216</v>
      </c>
      <c r="C47" s="111">
        <v>3187</v>
      </c>
      <c r="D47" s="111">
        <v>3190</v>
      </c>
      <c r="E47" s="111">
        <v>3172</v>
      </c>
      <c r="F47" s="76">
        <v>3179</v>
      </c>
      <c r="G47" s="76">
        <v>40</v>
      </c>
      <c r="H47" s="76">
        <v>50</v>
      </c>
      <c r="I47" s="76">
        <v>23</v>
      </c>
      <c r="J47" s="76">
        <v>19</v>
      </c>
      <c r="K47" s="76">
        <v>227</v>
      </c>
      <c r="L47" s="76">
        <v>173</v>
      </c>
      <c r="M47" s="76"/>
      <c r="N47" s="76"/>
      <c r="O47" s="76">
        <v>24.9</v>
      </c>
      <c r="P47" s="76">
        <v>23.6</v>
      </c>
      <c r="Q47" s="76">
        <v>1.1000000000000001</v>
      </c>
      <c r="R47" s="76">
        <v>0.9</v>
      </c>
      <c r="S47" s="76"/>
      <c r="T47" s="76"/>
      <c r="U47" s="76">
        <v>12</v>
      </c>
      <c r="V47" s="76">
        <v>9</v>
      </c>
      <c r="W47" s="76">
        <v>2</v>
      </c>
      <c r="X47" s="76">
        <v>2</v>
      </c>
      <c r="Y47" s="76"/>
      <c r="Z47" s="76"/>
      <c r="AA47" s="76">
        <v>1</v>
      </c>
      <c r="AB47" s="76">
        <v>1</v>
      </c>
      <c r="AC47" s="76"/>
      <c r="AD47" s="76"/>
      <c r="AE47" s="76">
        <v>1.5</v>
      </c>
      <c r="AF47" s="76">
        <v>0.05</v>
      </c>
      <c r="AG47" s="76">
        <v>5.0000000000000001E-3</v>
      </c>
      <c r="AH47" s="76">
        <v>5.0000000000000001E-3</v>
      </c>
      <c r="AI47" s="76">
        <v>0.08</v>
      </c>
      <c r="AJ47" s="76">
        <v>0.1</v>
      </c>
      <c r="AK47" s="76">
        <v>3</v>
      </c>
      <c r="AL47" s="76">
        <v>2</v>
      </c>
      <c r="AM47" s="76"/>
      <c r="AN47" s="76"/>
      <c r="AO47" s="76"/>
      <c r="AP47" s="76"/>
      <c r="AQ47" s="76">
        <v>1</v>
      </c>
      <c r="AR47" s="76"/>
      <c r="AS47" s="76"/>
      <c r="AT47" s="76"/>
      <c r="AU47" s="76"/>
      <c r="AV47" s="76"/>
      <c r="AW47" s="76"/>
      <c r="AX47" s="76"/>
    </row>
    <row r="48" spans="1:50" x14ac:dyDescent="0.25">
      <c r="A48" s="283">
        <f t="shared" si="4"/>
        <v>23</v>
      </c>
      <c r="B48" s="47" t="s">
        <v>217</v>
      </c>
      <c r="C48" s="80">
        <v>2937</v>
      </c>
      <c r="D48" s="80">
        <v>3619</v>
      </c>
      <c r="E48" s="80">
        <v>2937</v>
      </c>
      <c r="F48" s="264">
        <v>3619</v>
      </c>
      <c r="G48" s="76">
        <v>26</v>
      </c>
      <c r="H48" s="76">
        <v>1</v>
      </c>
      <c r="I48" s="76">
        <v>26</v>
      </c>
      <c r="J48" s="76"/>
      <c r="K48" s="76">
        <v>150</v>
      </c>
      <c r="L48" s="76">
        <v>212</v>
      </c>
      <c r="M48" s="76"/>
      <c r="N48" s="76"/>
      <c r="O48" s="76">
        <v>12</v>
      </c>
      <c r="P48" s="76">
        <v>16</v>
      </c>
      <c r="Q48" s="76" t="s">
        <v>258</v>
      </c>
      <c r="R48" s="76">
        <v>0.7</v>
      </c>
      <c r="S48" s="75" t="s">
        <v>259</v>
      </c>
      <c r="T48" s="75" t="s">
        <v>260</v>
      </c>
      <c r="U48" s="76"/>
      <c r="V48" s="264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</row>
    <row r="49" spans="1:50" x14ac:dyDescent="0.25">
      <c r="A49" s="283">
        <f t="shared" si="4"/>
        <v>24</v>
      </c>
      <c r="B49" s="47" t="s">
        <v>218</v>
      </c>
      <c r="C49" s="111">
        <v>851</v>
      </c>
      <c r="D49" s="111">
        <v>757</v>
      </c>
      <c r="E49" s="111">
        <v>851</v>
      </c>
      <c r="F49" s="76">
        <v>757</v>
      </c>
      <c r="G49" s="76">
        <v>2</v>
      </c>
      <c r="H49" s="76">
        <v>1</v>
      </c>
      <c r="I49" s="76"/>
      <c r="J49" s="76"/>
      <c r="K49" s="76"/>
      <c r="L49" s="76"/>
      <c r="M49" s="76"/>
      <c r="N49" s="76"/>
      <c r="O49" s="76">
        <v>2.2000000000000002</v>
      </c>
      <c r="P49" s="76">
        <v>1.4</v>
      </c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</row>
    <row r="50" spans="1:50" x14ac:dyDescent="0.25">
      <c r="A50" s="283">
        <f t="shared" si="4"/>
        <v>25</v>
      </c>
      <c r="B50" s="47" t="s">
        <v>219</v>
      </c>
      <c r="C50" s="111">
        <v>1207</v>
      </c>
      <c r="D50" s="111">
        <v>1270</v>
      </c>
      <c r="E50" s="111">
        <v>1182</v>
      </c>
      <c r="F50" s="76">
        <v>1266</v>
      </c>
      <c r="G50" s="76">
        <v>9</v>
      </c>
      <c r="H50" s="76">
        <v>6</v>
      </c>
      <c r="I50" s="76">
        <v>9</v>
      </c>
      <c r="J50" s="76">
        <v>6</v>
      </c>
      <c r="K50" s="76">
        <v>40</v>
      </c>
      <c r="L50" s="76">
        <v>58</v>
      </c>
      <c r="M50" s="76">
        <v>6</v>
      </c>
      <c r="N50" s="76">
        <v>1</v>
      </c>
      <c r="O50" s="76">
        <v>8</v>
      </c>
      <c r="P50" s="76">
        <v>7</v>
      </c>
      <c r="Q50" s="76">
        <v>1</v>
      </c>
      <c r="R50" s="76">
        <v>1</v>
      </c>
      <c r="S50" s="76"/>
      <c r="T50" s="76"/>
      <c r="U50" s="76">
        <v>16</v>
      </c>
      <c r="V50" s="76">
        <v>3</v>
      </c>
      <c r="W50" s="76"/>
      <c r="X50" s="76"/>
      <c r="Y50" s="76"/>
      <c r="Z50" s="76"/>
      <c r="AA50" s="76">
        <v>1</v>
      </c>
      <c r="AB50" s="76"/>
      <c r="AC50" s="76"/>
      <c r="AD50" s="76"/>
      <c r="AE50" s="76"/>
      <c r="AF50" s="76"/>
      <c r="AG50" s="76"/>
      <c r="AH50" s="76"/>
      <c r="AI50" s="76"/>
      <c r="AJ50" s="76"/>
      <c r="AK50" s="76">
        <v>9</v>
      </c>
      <c r="AL50" s="76">
        <v>1</v>
      </c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69"/>
    </row>
    <row r="51" spans="1:50" x14ac:dyDescent="0.25">
      <c r="A51" s="283">
        <f t="shared" si="4"/>
        <v>26</v>
      </c>
      <c r="B51" s="47" t="s">
        <v>220</v>
      </c>
      <c r="C51" s="111"/>
      <c r="D51" s="111"/>
      <c r="E51" s="111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>
        <v>446</v>
      </c>
      <c r="V51" s="76">
        <v>310</v>
      </c>
      <c r="W51" s="76">
        <v>7</v>
      </c>
      <c r="X51" s="76">
        <v>6</v>
      </c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69"/>
    </row>
    <row r="52" spans="1:50" ht="30" x14ac:dyDescent="0.25">
      <c r="A52" s="283">
        <f t="shared" si="4"/>
        <v>27</v>
      </c>
      <c r="B52" s="25" t="s">
        <v>221</v>
      </c>
      <c r="C52" s="111">
        <v>1416</v>
      </c>
      <c r="D52" s="111">
        <v>1245</v>
      </c>
      <c r="E52" s="111">
        <v>1416</v>
      </c>
      <c r="F52" s="76">
        <v>1243</v>
      </c>
      <c r="G52" s="76">
        <v>30</v>
      </c>
      <c r="H52" s="76">
        <v>28</v>
      </c>
      <c r="I52" s="76"/>
      <c r="J52" s="76"/>
      <c r="K52" s="76">
        <v>45</v>
      </c>
      <c r="L52" s="76">
        <v>38</v>
      </c>
      <c r="M52" s="76">
        <v>3</v>
      </c>
      <c r="N52" s="76"/>
      <c r="O52" s="76">
        <v>13.77</v>
      </c>
      <c r="P52" s="76">
        <v>12.28</v>
      </c>
      <c r="Q52" s="76">
        <v>0.24</v>
      </c>
      <c r="R52" s="76">
        <v>0.21</v>
      </c>
      <c r="S52" s="311" t="s">
        <v>405</v>
      </c>
      <c r="T52" s="311" t="s">
        <v>406</v>
      </c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>
        <v>2</v>
      </c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</row>
    <row r="53" spans="1:50" x14ac:dyDescent="0.25">
      <c r="A53" s="283">
        <f t="shared" si="4"/>
        <v>28</v>
      </c>
      <c r="B53" s="47" t="s">
        <v>222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</row>
    <row r="54" spans="1:50" ht="30" x14ac:dyDescent="0.25">
      <c r="A54" s="283">
        <f t="shared" si="4"/>
        <v>29</v>
      </c>
      <c r="B54" s="25" t="s">
        <v>223</v>
      </c>
      <c r="C54" s="111">
        <v>105</v>
      </c>
      <c r="D54" s="111">
        <v>132</v>
      </c>
      <c r="E54" s="111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>
        <v>105</v>
      </c>
      <c r="V54" s="76">
        <v>132</v>
      </c>
      <c r="W54" s="76">
        <v>2</v>
      </c>
      <c r="X54" s="76"/>
      <c r="Y54" s="76"/>
      <c r="Z54" s="76"/>
      <c r="AA54" s="76">
        <v>3</v>
      </c>
      <c r="AB54" s="76"/>
      <c r="AC54" s="76"/>
      <c r="AD54" s="76"/>
      <c r="AE54" s="76">
        <v>1.2</v>
      </c>
      <c r="AF54" s="76">
        <v>1.2</v>
      </c>
      <c r="AG54" s="76">
        <v>0.01</v>
      </c>
      <c r="AH54" s="76"/>
      <c r="AI54" s="76">
        <v>0.2</v>
      </c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</row>
    <row r="55" spans="1:50" ht="30" x14ac:dyDescent="0.25">
      <c r="A55" s="283">
        <f t="shared" si="4"/>
        <v>30</v>
      </c>
      <c r="B55" s="25" t="s">
        <v>224</v>
      </c>
      <c r="C55" s="111">
        <v>427</v>
      </c>
      <c r="D55" s="111">
        <v>154</v>
      </c>
      <c r="E55" s="111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>
        <v>427</v>
      </c>
      <c r="V55" s="76">
        <v>154</v>
      </c>
      <c r="W55" s="76"/>
      <c r="X55" s="76">
        <v>1</v>
      </c>
      <c r="Y55" s="76"/>
      <c r="Z55" s="76"/>
      <c r="AA55" s="76"/>
      <c r="AB55" s="76"/>
      <c r="AC55" s="76"/>
      <c r="AD55" s="76"/>
      <c r="AE55" s="76">
        <v>2.6</v>
      </c>
      <c r="AF55" s="76">
        <v>1.3</v>
      </c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</row>
    <row r="56" spans="1:50" ht="30" x14ac:dyDescent="0.25">
      <c r="A56" s="283">
        <f t="shared" si="4"/>
        <v>31</v>
      </c>
      <c r="B56" s="25" t="s">
        <v>225</v>
      </c>
      <c r="C56" s="111">
        <v>62</v>
      </c>
      <c r="D56" s="111">
        <v>48</v>
      </c>
      <c r="E56" s="111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>
        <v>62</v>
      </c>
      <c r="V56" s="76">
        <v>48</v>
      </c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</row>
    <row r="57" spans="1:50" ht="45" x14ac:dyDescent="0.25">
      <c r="A57" s="283">
        <f t="shared" si="4"/>
        <v>32</v>
      </c>
      <c r="B57" s="25" t="s">
        <v>226</v>
      </c>
      <c r="C57" s="111">
        <v>92</v>
      </c>
      <c r="D57" s="111">
        <v>152</v>
      </c>
      <c r="E57" s="111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>
        <v>92</v>
      </c>
      <c r="V57" s="76">
        <v>152</v>
      </c>
      <c r="W57" s="76"/>
      <c r="X57" s="76"/>
      <c r="Y57" s="76"/>
      <c r="Z57" s="76"/>
      <c r="AA57" s="76"/>
      <c r="AB57" s="76"/>
      <c r="AC57" s="76"/>
      <c r="AD57" s="76"/>
      <c r="AE57" s="76">
        <v>4.5999999999999996</v>
      </c>
      <c r="AF57" s="76">
        <v>3</v>
      </c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</row>
    <row r="58" spans="1:50" x14ac:dyDescent="0.25">
      <c r="A58" s="284"/>
      <c r="B58" s="55" t="s">
        <v>255</v>
      </c>
      <c r="C58" s="82">
        <f t="shared" ref="C58:AX58" si="5">SUM(C26:C57)</f>
        <v>50490</v>
      </c>
      <c r="D58" s="82">
        <f t="shared" si="5"/>
        <v>53914</v>
      </c>
      <c r="E58" s="82">
        <f t="shared" si="5"/>
        <v>50838</v>
      </c>
      <c r="F58" s="82">
        <f t="shared" si="5"/>
        <v>53030</v>
      </c>
      <c r="G58" s="82">
        <f t="shared" si="5"/>
        <v>586</v>
      </c>
      <c r="H58" s="82">
        <f t="shared" si="5"/>
        <v>589</v>
      </c>
      <c r="I58" s="82">
        <f t="shared" si="5"/>
        <v>209</v>
      </c>
      <c r="J58" s="82">
        <f t="shared" si="5"/>
        <v>139</v>
      </c>
      <c r="K58" s="82">
        <f t="shared" si="5"/>
        <v>2447</v>
      </c>
      <c r="L58" s="82">
        <f t="shared" si="5"/>
        <v>2782</v>
      </c>
      <c r="M58" s="82">
        <f t="shared" si="5"/>
        <v>79</v>
      </c>
      <c r="N58" s="82">
        <f t="shared" si="5"/>
        <v>62</v>
      </c>
      <c r="O58" s="82">
        <f>AVERAGE(O26:O57)</f>
        <v>11.649473684210527</v>
      </c>
      <c r="P58" s="82">
        <f t="shared" ref="P58:R58" si="6">AVERAGE(P26:P57)</f>
        <v>10.758947368421053</v>
      </c>
      <c r="Q58" s="261">
        <f t="shared" si="6"/>
        <v>0.69333333333333336</v>
      </c>
      <c r="R58" s="261">
        <f t="shared" si="6"/>
        <v>0.89024999999999999</v>
      </c>
      <c r="S58" s="261" t="s">
        <v>394</v>
      </c>
      <c r="T58" s="261" t="s">
        <v>395</v>
      </c>
      <c r="U58" s="82">
        <f t="shared" si="5"/>
        <v>1314</v>
      </c>
      <c r="V58" s="82">
        <f t="shared" si="5"/>
        <v>972</v>
      </c>
      <c r="W58" s="82">
        <f t="shared" si="5"/>
        <v>14</v>
      </c>
      <c r="X58" s="82">
        <f t="shared" si="5"/>
        <v>14</v>
      </c>
      <c r="Y58" s="82">
        <f t="shared" si="5"/>
        <v>0</v>
      </c>
      <c r="Z58" s="82">
        <f t="shared" si="5"/>
        <v>0</v>
      </c>
      <c r="AA58" s="82">
        <f t="shared" si="5"/>
        <v>23</v>
      </c>
      <c r="AB58" s="82">
        <f t="shared" si="5"/>
        <v>16</v>
      </c>
      <c r="AC58" s="82">
        <f t="shared" si="5"/>
        <v>0</v>
      </c>
      <c r="AD58" s="82">
        <f t="shared" si="5"/>
        <v>0</v>
      </c>
      <c r="AE58" s="82">
        <f t="shared" si="5"/>
        <v>10.75</v>
      </c>
      <c r="AF58" s="82">
        <f t="shared" si="5"/>
        <v>6.31</v>
      </c>
      <c r="AG58" s="261">
        <f t="shared" si="5"/>
        <v>0.21500000000000002</v>
      </c>
      <c r="AH58" s="261">
        <f t="shared" si="5"/>
        <v>0.125</v>
      </c>
      <c r="AI58" s="82">
        <f t="shared" si="5"/>
        <v>0.28000000000000003</v>
      </c>
      <c r="AJ58" s="82">
        <f t="shared" si="5"/>
        <v>0.1</v>
      </c>
      <c r="AK58" s="82">
        <f t="shared" si="5"/>
        <v>187</v>
      </c>
      <c r="AL58" s="82">
        <f t="shared" si="5"/>
        <v>230</v>
      </c>
      <c r="AM58" s="82">
        <f t="shared" si="5"/>
        <v>0</v>
      </c>
      <c r="AN58" s="82">
        <f t="shared" si="5"/>
        <v>0</v>
      </c>
      <c r="AO58" s="82">
        <f t="shared" si="5"/>
        <v>0</v>
      </c>
      <c r="AP58" s="82">
        <f t="shared" si="5"/>
        <v>0</v>
      </c>
      <c r="AQ58" s="82">
        <f t="shared" si="5"/>
        <v>85</v>
      </c>
      <c r="AR58" s="82">
        <f t="shared" si="5"/>
        <v>141</v>
      </c>
      <c r="AS58" s="82">
        <f t="shared" si="5"/>
        <v>0</v>
      </c>
      <c r="AT58" s="82">
        <f t="shared" si="5"/>
        <v>0</v>
      </c>
      <c r="AU58" s="82">
        <f t="shared" si="5"/>
        <v>114</v>
      </c>
      <c r="AV58" s="82">
        <f t="shared" si="5"/>
        <v>139</v>
      </c>
      <c r="AW58" s="82">
        <f t="shared" si="5"/>
        <v>10</v>
      </c>
      <c r="AX58" s="82">
        <f t="shared" si="5"/>
        <v>13</v>
      </c>
    </row>
    <row r="59" spans="1:50" x14ac:dyDescent="0.25">
      <c r="A59" s="285"/>
      <c r="B59" s="93" t="s">
        <v>257</v>
      </c>
      <c r="C59" s="98">
        <f t="shared" ref="C59:AX59" si="7">C58+C25</f>
        <v>220859</v>
      </c>
      <c r="D59" s="98">
        <f t="shared" si="7"/>
        <v>219436</v>
      </c>
      <c r="E59" s="98">
        <f t="shared" si="7"/>
        <v>220303</v>
      </c>
      <c r="F59" s="98">
        <f t="shared" si="7"/>
        <v>217674</v>
      </c>
      <c r="G59" s="98">
        <f t="shared" si="7"/>
        <v>2505</v>
      </c>
      <c r="H59" s="98">
        <f t="shared" si="7"/>
        <v>2369</v>
      </c>
      <c r="I59" s="98">
        <f t="shared" si="7"/>
        <v>531</v>
      </c>
      <c r="J59" s="98">
        <f t="shared" si="7"/>
        <v>308</v>
      </c>
      <c r="K59" s="98">
        <f t="shared" si="7"/>
        <v>23866</v>
      </c>
      <c r="L59" s="98">
        <f t="shared" si="7"/>
        <v>19614</v>
      </c>
      <c r="M59" s="98">
        <f t="shared" si="7"/>
        <v>256</v>
      </c>
      <c r="N59" s="98">
        <f t="shared" si="7"/>
        <v>141</v>
      </c>
      <c r="O59" s="98">
        <f t="shared" si="7"/>
        <v>34.464858299595136</v>
      </c>
      <c r="P59" s="98">
        <f t="shared" si="7"/>
        <v>30.374331983805668</v>
      </c>
      <c r="Q59" s="266">
        <f t="shared" si="7"/>
        <v>2.5233333333333334</v>
      </c>
      <c r="R59" s="266">
        <f t="shared" si="7"/>
        <v>2.5252499999999998</v>
      </c>
      <c r="S59" s="266" t="s">
        <v>396</v>
      </c>
      <c r="T59" s="266" t="s">
        <v>397</v>
      </c>
      <c r="U59" s="98">
        <f t="shared" si="7"/>
        <v>1769</v>
      </c>
      <c r="V59" s="98">
        <f t="shared" si="7"/>
        <v>972</v>
      </c>
      <c r="W59" s="98">
        <f t="shared" si="7"/>
        <v>18</v>
      </c>
      <c r="X59" s="98">
        <f t="shared" si="7"/>
        <v>14</v>
      </c>
      <c r="Y59" s="98">
        <f t="shared" si="7"/>
        <v>0</v>
      </c>
      <c r="Z59" s="98">
        <f t="shared" si="7"/>
        <v>0</v>
      </c>
      <c r="AA59" s="98">
        <f t="shared" si="7"/>
        <v>23</v>
      </c>
      <c r="AB59" s="98">
        <f t="shared" si="7"/>
        <v>16</v>
      </c>
      <c r="AC59" s="98">
        <f t="shared" si="7"/>
        <v>0</v>
      </c>
      <c r="AD59" s="98">
        <f t="shared" si="7"/>
        <v>0</v>
      </c>
      <c r="AE59" s="98">
        <f t="shared" si="7"/>
        <v>11.05</v>
      </c>
      <c r="AF59" s="98">
        <f t="shared" si="7"/>
        <v>6.31</v>
      </c>
      <c r="AG59" s="266">
        <f t="shared" si="7"/>
        <v>0.21500000000000002</v>
      </c>
      <c r="AH59" s="266">
        <f t="shared" si="7"/>
        <v>0.125</v>
      </c>
      <c r="AI59" s="98">
        <f t="shared" si="7"/>
        <v>0.28000000000000003</v>
      </c>
      <c r="AJ59" s="98">
        <f t="shared" si="7"/>
        <v>0.1</v>
      </c>
      <c r="AK59" s="98">
        <f t="shared" si="7"/>
        <v>547</v>
      </c>
      <c r="AL59" s="98">
        <f t="shared" si="7"/>
        <v>1108</v>
      </c>
      <c r="AM59" s="98">
        <f t="shared" si="7"/>
        <v>2</v>
      </c>
      <c r="AN59" s="98">
        <f t="shared" si="7"/>
        <v>4</v>
      </c>
      <c r="AO59" s="98">
        <f t="shared" si="7"/>
        <v>19</v>
      </c>
      <c r="AP59" s="98">
        <f t="shared" si="7"/>
        <v>2</v>
      </c>
      <c r="AQ59" s="98">
        <f t="shared" si="7"/>
        <v>2712</v>
      </c>
      <c r="AR59" s="98">
        <f t="shared" si="7"/>
        <v>4729</v>
      </c>
      <c r="AS59" s="98">
        <f t="shared" si="7"/>
        <v>5</v>
      </c>
      <c r="AT59" s="98">
        <f t="shared" si="7"/>
        <v>2</v>
      </c>
      <c r="AU59" s="98">
        <f t="shared" si="7"/>
        <v>2129</v>
      </c>
      <c r="AV59" s="98">
        <f t="shared" si="7"/>
        <v>2745</v>
      </c>
      <c r="AW59" s="98">
        <f t="shared" si="7"/>
        <v>232</v>
      </c>
      <c r="AX59" s="98">
        <f t="shared" si="7"/>
        <v>242</v>
      </c>
    </row>
  </sheetData>
  <mergeCells count="43">
    <mergeCell ref="B5:B10"/>
    <mergeCell ref="A5:A10"/>
    <mergeCell ref="E5:T5"/>
    <mergeCell ref="E6:N6"/>
    <mergeCell ref="O6:T6"/>
    <mergeCell ref="C5:D9"/>
    <mergeCell ref="AU8:AV9"/>
    <mergeCell ref="AW8:AX9"/>
    <mergeCell ref="G9:H9"/>
    <mergeCell ref="G8:J8"/>
    <mergeCell ref="I9:J9"/>
    <mergeCell ref="AU6:AX7"/>
    <mergeCell ref="E8:F9"/>
    <mergeCell ref="S7:T9"/>
    <mergeCell ref="M7:N9"/>
    <mergeCell ref="O7:P9"/>
    <mergeCell ref="Q7:R9"/>
    <mergeCell ref="E7:J7"/>
    <mergeCell ref="K7:L9"/>
    <mergeCell ref="AC7:AD9"/>
    <mergeCell ref="AE7:AF9"/>
    <mergeCell ref="AG7:AH9"/>
    <mergeCell ref="AI7:AJ9"/>
    <mergeCell ref="U8:V9"/>
    <mergeCell ref="W8:Z8"/>
    <mergeCell ref="W9:X9"/>
    <mergeCell ref="Y9:Z9"/>
    <mergeCell ref="AK5:AX5"/>
    <mergeCell ref="V1:Z1"/>
    <mergeCell ref="B3:Y3"/>
    <mergeCell ref="AK6:AT6"/>
    <mergeCell ref="AK7:AP7"/>
    <mergeCell ref="AQ7:AR9"/>
    <mergeCell ref="AS7:AT9"/>
    <mergeCell ref="AK8:AL9"/>
    <mergeCell ref="AM8:AP8"/>
    <mergeCell ref="AM9:AN9"/>
    <mergeCell ref="AO9:AP9"/>
    <mergeCell ref="U5:AJ5"/>
    <mergeCell ref="U6:AD6"/>
    <mergeCell ref="AE6:AJ6"/>
    <mergeCell ref="U7:Z7"/>
    <mergeCell ref="AA7:AB9"/>
  </mergeCells>
  <pageMargins left="0.39370078740157483" right="0.39370078740157483" top="0.74803149606299213" bottom="0.74803149606299213" header="0.31496062992125984" footer="0.31496062992125984"/>
  <pageSetup paperSize="9" scale="70" orientation="portrait" r:id="rId1"/>
  <ignoredErrors>
    <ignoredError sqref="T16 S20 S21:T21 T20 S23:T23 S39:T41 S43:T46 S49:T49 S51:T51 S53:T57 S27:T27 S29:T30 S31 S34:T35 S48:T48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S62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Y62" sqref="Y62"/>
    </sheetView>
  </sheetViews>
  <sheetFormatPr defaultRowHeight="15" x14ac:dyDescent="0.25"/>
  <cols>
    <col min="1" max="1" width="5.28515625" style="267" customWidth="1"/>
    <col min="2" max="2" width="43.5703125" style="26" customWidth="1"/>
    <col min="3" max="3" width="8" style="45" customWidth="1"/>
    <col min="4" max="4" width="10.85546875" style="45" customWidth="1"/>
    <col min="5" max="5" width="7" style="26" customWidth="1"/>
    <col min="6" max="6" width="9.42578125" style="26" customWidth="1"/>
    <col min="7" max="7" width="7.42578125" style="26" customWidth="1"/>
    <col min="8" max="8" width="9.42578125" style="26" customWidth="1"/>
    <col min="9" max="9" width="6.7109375" style="26" customWidth="1"/>
    <col min="10" max="10" width="8.5703125" style="26" customWidth="1"/>
    <col min="11" max="16" width="7" style="26" customWidth="1"/>
    <col min="17" max="17" width="6.28515625" style="26" customWidth="1"/>
    <col min="18" max="19" width="5.85546875" style="26" customWidth="1"/>
    <col min="20" max="20" width="5.5703125" style="26" customWidth="1"/>
    <col min="21" max="21" width="5.7109375" style="26" customWidth="1"/>
    <col min="22" max="22" width="5.5703125" style="26" customWidth="1"/>
    <col min="23" max="23" width="10.140625" style="26" customWidth="1"/>
    <col min="24" max="24" width="10.42578125" style="26" customWidth="1"/>
    <col min="25" max="32" width="6.85546875" style="45" customWidth="1"/>
    <col min="33" max="16384" width="9.140625" style="267"/>
  </cols>
  <sheetData>
    <row r="1" spans="1:773" s="117" customFormat="1" x14ac:dyDescent="0.25">
      <c r="B1" s="26"/>
      <c r="C1" s="45"/>
      <c r="D1" s="4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45"/>
      <c r="Z1" s="45"/>
      <c r="AA1" s="152" t="s">
        <v>85</v>
      </c>
      <c r="AB1" s="152"/>
      <c r="AC1" s="152"/>
      <c r="AD1" s="152"/>
      <c r="AE1" s="45"/>
      <c r="AF1" s="45"/>
    </row>
    <row r="2" spans="1:773" s="17" customFormat="1" ht="16.5" customHeight="1" x14ac:dyDescent="0.25">
      <c r="B2" s="26"/>
      <c r="C2" s="45"/>
      <c r="D2" s="4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45"/>
      <c r="Z2" s="45"/>
      <c r="AA2" s="45"/>
      <c r="AB2" s="45"/>
      <c r="AC2" s="45"/>
      <c r="AD2" s="45"/>
      <c r="AE2" s="45"/>
      <c r="AF2" s="45"/>
    </row>
    <row r="3" spans="1:773" s="17" customFormat="1" ht="16.5" customHeight="1" x14ac:dyDescent="0.25">
      <c r="B3" s="26"/>
      <c r="C3" s="45"/>
      <c r="D3" s="4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45"/>
      <c r="Z3" s="45"/>
      <c r="AA3" s="45"/>
      <c r="AB3" s="45"/>
      <c r="AC3" s="45"/>
      <c r="AD3" s="45"/>
      <c r="AE3" s="45"/>
      <c r="AF3" s="45"/>
    </row>
    <row r="4" spans="1:773" s="23" customFormat="1" x14ac:dyDescent="0.25">
      <c r="A4" s="345"/>
      <c r="B4" s="346" t="s">
        <v>77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</row>
    <row r="5" spans="1:773" s="23" customFormat="1" ht="18.75" customHeight="1" x14ac:dyDescent="0.25">
      <c r="A5" s="347" t="s">
        <v>28</v>
      </c>
      <c r="B5" s="348" t="s">
        <v>39</v>
      </c>
      <c r="C5" s="349" t="s">
        <v>119</v>
      </c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50" t="s">
        <v>145</v>
      </c>
      <c r="Z5" s="350"/>
      <c r="AA5" s="350"/>
      <c r="AB5" s="350"/>
      <c r="AC5" s="350"/>
      <c r="AD5" s="350"/>
      <c r="AE5" s="350"/>
      <c r="AF5" s="350"/>
    </row>
    <row r="6" spans="1:773" x14ac:dyDescent="0.25">
      <c r="A6" s="351"/>
      <c r="B6" s="352"/>
      <c r="C6" s="253" t="s">
        <v>116</v>
      </c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 t="s">
        <v>120</v>
      </c>
      <c r="T6" s="253"/>
      <c r="U6" s="253"/>
      <c r="V6" s="253"/>
      <c r="W6" s="253"/>
      <c r="X6" s="253"/>
      <c r="Y6" s="350"/>
      <c r="Z6" s="350"/>
      <c r="AA6" s="350"/>
      <c r="AB6" s="350"/>
      <c r="AC6" s="350"/>
      <c r="AD6" s="350"/>
      <c r="AE6" s="350"/>
      <c r="AF6" s="350"/>
    </row>
    <row r="7" spans="1:773" s="31" customFormat="1" ht="27" customHeight="1" x14ac:dyDescent="0.25">
      <c r="A7" s="351"/>
      <c r="B7" s="352"/>
      <c r="C7" s="118" t="s">
        <v>407</v>
      </c>
      <c r="D7" s="118"/>
      <c r="E7" s="118"/>
      <c r="F7" s="118"/>
      <c r="G7" s="118" t="s">
        <v>408</v>
      </c>
      <c r="H7" s="118"/>
      <c r="I7" s="118"/>
      <c r="J7" s="118"/>
      <c r="K7" s="253" t="s">
        <v>65</v>
      </c>
      <c r="L7" s="253"/>
      <c r="M7" s="253"/>
      <c r="N7" s="253"/>
      <c r="O7" s="253"/>
      <c r="P7" s="253"/>
      <c r="Q7" s="253"/>
      <c r="R7" s="253"/>
      <c r="S7" s="118" t="s">
        <v>105</v>
      </c>
      <c r="T7" s="118"/>
      <c r="U7" s="118" t="s">
        <v>16</v>
      </c>
      <c r="V7" s="118"/>
      <c r="W7" s="118" t="s">
        <v>63</v>
      </c>
      <c r="X7" s="118"/>
      <c r="Y7" s="118" t="s">
        <v>409</v>
      </c>
      <c r="Z7" s="118"/>
      <c r="AA7" s="118"/>
      <c r="AB7" s="118"/>
      <c r="AC7" s="118" t="s">
        <v>410</v>
      </c>
      <c r="AD7" s="118"/>
      <c r="AE7" s="118"/>
      <c r="AF7" s="118"/>
    </row>
    <row r="8" spans="1:773" s="31" customFormat="1" ht="22.5" customHeight="1" x14ac:dyDescent="0.25">
      <c r="A8" s="351"/>
      <c r="B8" s="352"/>
      <c r="C8" s="118"/>
      <c r="D8" s="118"/>
      <c r="E8" s="118"/>
      <c r="F8" s="118"/>
      <c r="G8" s="118"/>
      <c r="H8" s="118"/>
      <c r="I8" s="118"/>
      <c r="J8" s="118"/>
      <c r="K8" s="253" t="s">
        <v>1</v>
      </c>
      <c r="L8" s="253"/>
      <c r="M8" s="253" t="s">
        <v>66</v>
      </c>
      <c r="N8" s="253"/>
      <c r="O8" s="253"/>
      <c r="P8" s="253"/>
      <c r="Q8" s="253" t="s">
        <v>69</v>
      </c>
      <c r="R8" s="253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</row>
    <row r="9" spans="1:773" s="31" customFormat="1" ht="39" customHeight="1" x14ac:dyDescent="0.25">
      <c r="A9" s="351"/>
      <c r="B9" s="352"/>
      <c r="C9" s="118"/>
      <c r="D9" s="118"/>
      <c r="E9" s="118"/>
      <c r="F9" s="118"/>
      <c r="G9" s="118"/>
      <c r="H9" s="118"/>
      <c r="I9" s="118"/>
      <c r="J9" s="118"/>
      <c r="K9" s="253"/>
      <c r="L9" s="253"/>
      <c r="M9" s="253" t="s">
        <v>67</v>
      </c>
      <c r="N9" s="253"/>
      <c r="O9" s="253" t="s">
        <v>68</v>
      </c>
      <c r="P9" s="253"/>
      <c r="Q9" s="253"/>
      <c r="R9" s="253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</row>
    <row r="10" spans="1:773" s="17" customFormat="1" ht="16.5" customHeight="1" x14ac:dyDescent="0.25">
      <c r="A10" s="351"/>
      <c r="B10" s="352"/>
      <c r="C10" s="123">
        <v>2018</v>
      </c>
      <c r="D10" s="123"/>
      <c r="E10" s="123">
        <v>2019</v>
      </c>
      <c r="F10" s="123"/>
      <c r="G10" s="123">
        <v>2018</v>
      </c>
      <c r="H10" s="123"/>
      <c r="I10" s="123">
        <v>2019</v>
      </c>
      <c r="J10" s="123"/>
      <c r="K10" s="123">
        <v>2018</v>
      </c>
      <c r="L10" s="123">
        <v>2019</v>
      </c>
      <c r="M10" s="123">
        <v>2018</v>
      </c>
      <c r="N10" s="123">
        <v>2019</v>
      </c>
      <c r="O10" s="123">
        <v>2018</v>
      </c>
      <c r="P10" s="123">
        <v>2019</v>
      </c>
      <c r="Q10" s="123">
        <v>2018</v>
      </c>
      <c r="R10" s="123">
        <v>2019</v>
      </c>
      <c r="S10" s="123">
        <v>2018</v>
      </c>
      <c r="T10" s="123">
        <v>2019</v>
      </c>
      <c r="U10" s="123">
        <v>2018</v>
      </c>
      <c r="V10" s="123">
        <v>2019</v>
      </c>
      <c r="W10" s="123">
        <v>2018</v>
      </c>
      <c r="X10" s="123">
        <v>2019</v>
      </c>
      <c r="Y10" s="123">
        <v>2018</v>
      </c>
      <c r="Z10" s="123"/>
      <c r="AA10" s="123">
        <v>2019</v>
      </c>
      <c r="AB10" s="123"/>
      <c r="AC10" s="123">
        <v>2018</v>
      </c>
      <c r="AD10" s="123"/>
      <c r="AE10" s="123">
        <v>2019</v>
      </c>
      <c r="AF10" s="123"/>
    </row>
    <row r="11" spans="1:773" s="113" customFormat="1" ht="33.75" customHeight="1" x14ac:dyDescent="0.25">
      <c r="A11" s="353"/>
      <c r="B11" s="354"/>
      <c r="C11" s="355" t="s">
        <v>1</v>
      </c>
      <c r="D11" s="355" t="s">
        <v>146</v>
      </c>
      <c r="E11" s="355" t="s">
        <v>1</v>
      </c>
      <c r="F11" s="355" t="s">
        <v>146</v>
      </c>
      <c r="G11" s="355" t="s">
        <v>1</v>
      </c>
      <c r="H11" s="355" t="s">
        <v>146</v>
      </c>
      <c r="I11" s="355" t="s">
        <v>1</v>
      </c>
      <c r="J11" s="355" t="s">
        <v>146</v>
      </c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355" t="s">
        <v>1</v>
      </c>
      <c r="Z11" s="355" t="s">
        <v>180</v>
      </c>
      <c r="AA11" s="355" t="s">
        <v>1</v>
      </c>
      <c r="AB11" s="355" t="s">
        <v>180</v>
      </c>
      <c r="AC11" s="355" t="s">
        <v>1</v>
      </c>
      <c r="AD11" s="355" t="s">
        <v>180</v>
      </c>
      <c r="AE11" s="355" t="s">
        <v>1</v>
      </c>
      <c r="AF11" s="355" t="s">
        <v>180</v>
      </c>
    </row>
    <row r="12" spans="1:773" s="358" customFormat="1" ht="10.5" customHeight="1" x14ac:dyDescent="0.2">
      <c r="A12" s="12">
        <v>1</v>
      </c>
      <c r="B12" s="12">
        <f>A12+1</f>
        <v>2</v>
      </c>
      <c r="C12" s="12">
        <f t="shared" ref="C12:AF12" si="0">B12+1</f>
        <v>3</v>
      </c>
      <c r="D12" s="12">
        <f t="shared" si="0"/>
        <v>4</v>
      </c>
      <c r="E12" s="12">
        <f t="shared" si="0"/>
        <v>5</v>
      </c>
      <c r="F12" s="12">
        <f t="shared" si="0"/>
        <v>6</v>
      </c>
      <c r="G12" s="12">
        <f t="shared" si="0"/>
        <v>7</v>
      </c>
      <c r="H12" s="12">
        <f t="shared" si="0"/>
        <v>8</v>
      </c>
      <c r="I12" s="12">
        <f t="shared" si="0"/>
        <v>9</v>
      </c>
      <c r="J12" s="12">
        <f t="shared" si="0"/>
        <v>10</v>
      </c>
      <c r="K12" s="12">
        <f t="shared" si="0"/>
        <v>11</v>
      </c>
      <c r="L12" s="12">
        <f t="shared" si="0"/>
        <v>12</v>
      </c>
      <c r="M12" s="12">
        <f t="shared" si="0"/>
        <v>13</v>
      </c>
      <c r="N12" s="12">
        <f t="shared" si="0"/>
        <v>14</v>
      </c>
      <c r="O12" s="12">
        <f t="shared" si="0"/>
        <v>15</v>
      </c>
      <c r="P12" s="12">
        <f t="shared" si="0"/>
        <v>16</v>
      </c>
      <c r="Q12" s="12">
        <f t="shared" si="0"/>
        <v>17</v>
      </c>
      <c r="R12" s="12">
        <f t="shared" si="0"/>
        <v>18</v>
      </c>
      <c r="S12" s="12">
        <f t="shared" si="0"/>
        <v>19</v>
      </c>
      <c r="T12" s="12">
        <f t="shared" si="0"/>
        <v>20</v>
      </c>
      <c r="U12" s="12">
        <f t="shared" si="0"/>
        <v>21</v>
      </c>
      <c r="V12" s="12">
        <f t="shared" si="0"/>
        <v>22</v>
      </c>
      <c r="W12" s="12">
        <f t="shared" si="0"/>
        <v>23</v>
      </c>
      <c r="X12" s="12">
        <f t="shared" si="0"/>
        <v>24</v>
      </c>
      <c r="Y12" s="38">
        <f t="shared" si="0"/>
        <v>25</v>
      </c>
      <c r="Z12" s="38">
        <f t="shared" si="0"/>
        <v>26</v>
      </c>
      <c r="AA12" s="38">
        <f t="shared" si="0"/>
        <v>27</v>
      </c>
      <c r="AB12" s="38">
        <f t="shared" si="0"/>
        <v>28</v>
      </c>
      <c r="AC12" s="38">
        <f t="shared" si="0"/>
        <v>29</v>
      </c>
      <c r="AD12" s="38">
        <f t="shared" si="0"/>
        <v>30</v>
      </c>
      <c r="AE12" s="38">
        <f t="shared" si="0"/>
        <v>31</v>
      </c>
      <c r="AF12" s="38">
        <f t="shared" si="0"/>
        <v>32</v>
      </c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  <c r="BR12" s="357"/>
      <c r="BS12" s="357"/>
      <c r="BT12" s="357"/>
      <c r="BU12" s="357"/>
      <c r="BV12" s="357"/>
      <c r="BW12" s="357"/>
      <c r="BX12" s="357"/>
      <c r="BY12" s="357"/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  <c r="CS12" s="357"/>
      <c r="CT12" s="357"/>
      <c r="CU12" s="357"/>
      <c r="CV12" s="357"/>
      <c r="CW12" s="357"/>
      <c r="CX12" s="357"/>
      <c r="CY12" s="357"/>
      <c r="CZ12" s="357"/>
      <c r="DA12" s="357"/>
      <c r="DB12" s="357"/>
      <c r="DC12" s="357"/>
      <c r="DD12" s="357"/>
      <c r="DE12" s="357"/>
      <c r="DF12" s="357"/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/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/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/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  <c r="FF12" s="357"/>
      <c r="FG12" s="357"/>
      <c r="FH12" s="357"/>
      <c r="FI12" s="357"/>
      <c r="FJ12" s="357"/>
      <c r="FK12" s="357"/>
      <c r="FL12" s="357"/>
      <c r="FM12" s="357"/>
      <c r="FN12" s="357"/>
      <c r="FO12" s="357"/>
      <c r="FP12" s="357"/>
      <c r="FQ12" s="357"/>
      <c r="FR12" s="357"/>
      <c r="FS12" s="357"/>
      <c r="FT12" s="357"/>
      <c r="FU12" s="357"/>
      <c r="FV12" s="357"/>
      <c r="FW12" s="357"/>
      <c r="FX12" s="357"/>
      <c r="FY12" s="357"/>
      <c r="FZ12" s="357"/>
      <c r="GA12" s="357"/>
      <c r="GB12" s="357"/>
      <c r="GC12" s="357"/>
      <c r="GD12" s="357"/>
      <c r="GE12" s="357"/>
      <c r="GF12" s="357"/>
      <c r="GG12" s="357"/>
      <c r="GH12" s="357"/>
      <c r="GI12" s="357"/>
      <c r="GJ12" s="357"/>
      <c r="GK12" s="357"/>
      <c r="GL12" s="357"/>
      <c r="GM12" s="357"/>
      <c r="GN12" s="357"/>
      <c r="GO12" s="357"/>
      <c r="GP12" s="357"/>
      <c r="GQ12" s="357"/>
      <c r="GR12" s="357"/>
      <c r="GS12" s="357"/>
      <c r="GT12" s="357"/>
      <c r="GU12" s="357"/>
      <c r="GV12" s="357"/>
      <c r="GW12" s="357"/>
      <c r="GX12" s="357"/>
      <c r="GY12" s="357"/>
      <c r="GZ12" s="357"/>
      <c r="HA12" s="357"/>
      <c r="HB12" s="357"/>
      <c r="HC12" s="357"/>
      <c r="HD12" s="357"/>
      <c r="HE12" s="357"/>
      <c r="HF12" s="357"/>
      <c r="HG12" s="357"/>
      <c r="HH12" s="357"/>
      <c r="HI12" s="357"/>
      <c r="HJ12" s="357"/>
      <c r="HK12" s="357"/>
      <c r="HL12" s="357"/>
      <c r="HM12" s="357"/>
      <c r="HN12" s="357"/>
      <c r="HO12" s="357"/>
      <c r="HP12" s="357"/>
      <c r="HQ12" s="357"/>
      <c r="HR12" s="357"/>
      <c r="HS12" s="357"/>
      <c r="HT12" s="357"/>
      <c r="HU12" s="357"/>
      <c r="HV12" s="357"/>
      <c r="HW12" s="357"/>
      <c r="HX12" s="357"/>
      <c r="HY12" s="357"/>
      <c r="HZ12" s="357"/>
      <c r="IA12" s="357"/>
      <c r="IB12" s="357"/>
      <c r="IC12" s="357"/>
      <c r="ID12" s="357"/>
      <c r="IE12" s="357"/>
      <c r="IF12" s="357"/>
      <c r="IG12" s="357"/>
      <c r="IH12" s="357"/>
      <c r="II12" s="357"/>
      <c r="IJ12" s="357"/>
      <c r="IK12" s="357"/>
      <c r="IL12" s="357"/>
      <c r="IM12" s="357"/>
      <c r="IN12" s="357"/>
      <c r="IO12" s="357"/>
      <c r="IP12" s="357"/>
      <c r="IQ12" s="357"/>
      <c r="IR12" s="357"/>
      <c r="IS12" s="357"/>
      <c r="IT12" s="357"/>
      <c r="IU12" s="357"/>
      <c r="IV12" s="357"/>
      <c r="IW12" s="357"/>
      <c r="IX12" s="357"/>
      <c r="IY12" s="357"/>
      <c r="IZ12" s="357"/>
      <c r="JA12" s="357"/>
      <c r="JB12" s="357"/>
      <c r="JC12" s="357"/>
      <c r="JD12" s="357"/>
      <c r="JE12" s="357"/>
      <c r="JF12" s="357"/>
      <c r="JG12" s="357"/>
      <c r="JH12" s="357"/>
      <c r="JI12" s="357"/>
      <c r="JJ12" s="357"/>
      <c r="JK12" s="357"/>
      <c r="JL12" s="357"/>
      <c r="JM12" s="357"/>
      <c r="JN12" s="357"/>
      <c r="JO12" s="357"/>
      <c r="JP12" s="357"/>
      <c r="JQ12" s="357"/>
      <c r="JR12" s="357"/>
      <c r="JS12" s="357"/>
      <c r="JT12" s="357"/>
      <c r="JU12" s="357"/>
      <c r="JV12" s="357"/>
      <c r="JW12" s="357"/>
      <c r="JX12" s="357"/>
      <c r="JY12" s="357"/>
      <c r="JZ12" s="357"/>
      <c r="KA12" s="357"/>
      <c r="KB12" s="357"/>
      <c r="KC12" s="357"/>
      <c r="KD12" s="357"/>
      <c r="KE12" s="357"/>
      <c r="KF12" s="357"/>
      <c r="KG12" s="357"/>
      <c r="KH12" s="357"/>
      <c r="KI12" s="357"/>
      <c r="KJ12" s="357"/>
      <c r="KK12" s="357"/>
      <c r="KL12" s="357"/>
      <c r="KM12" s="357"/>
      <c r="KN12" s="357"/>
      <c r="KO12" s="357"/>
      <c r="KP12" s="357"/>
      <c r="KQ12" s="357"/>
      <c r="KR12" s="357"/>
      <c r="KS12" s="357"/>
      <c r="KT12" s="357"/>
      <c r="KU12" s="357"/>
      <c r="KV12" s="357"/>
      <c r="KW12" s="357"/>
      <c r="KX12" s="357"/>
      <c r="KY12" s="357"/>
      <c r="KZ12" s="357"/>
      <c r="LA12" s="357"/>
      <c r="LB12" s="357"/>
      <c r="LC12" s="357"/>
      <c r="LD12" s="357"/>
      <c r="LE12" s="357"/>
      <c r="LF12" s="357"/>
      <c r="LG12" s="357"/>
      <c r="LH12" s="357"/>
      <c r="LI12" s="357"/>
      <c r="LJ12" s="357"/>
      <c r="LK12" s="357"/>
      <c r="LL12" s="357"/>
      <c r="LM12" s="357"/>
      <c r="LN12" s="357"/>
      <c r="LO12" s="357"/>
      <c r="LP12" s="357"/>
      <c r="LQ12" s="357"/>
      <c r="LR12" s="357"/>
      <c r="LS12" s="357"/>
      <c r="LT12" s="357"/>
      <c r="LU12" s="357"/>
      <c r="LV12" s="357"/>
      <c r="LW12" s="357"/>
      <c r="LX12" s="357"/>
      <c r="LY12" s="357"/>
      <c r="LZ12" s="357"/>
      <c r="MA12" s="357"/>
      <c r="MB12" s="357"/>
      <c r="MC12" s="357"/>
      <c r="MD12" s="357"/>
      <c r="ME12" s="357"/>
      <c r="MF12" s="357"/>
      <c r="MG12" s="357"/>
      <c r="MH12" s="357"/>
      <c r="MI12" s="357"/>
      <c r="MJ12" s="357"/>
      <c r="MK12" s="357"/>
      <c r="ML12" s="357"/>
      <c r="MM12" s="357"/>
      <c r="MN12" s="357"/>
      <c r="MO12" s="357"/>
      <c r="MP12" s="357"/>
      <c r="MQ12" s="357"/>
      <c r="MR12" s="357"/>
      <c r="MS12" s="357"/>
      <c r="MT12" s="357"/>
      <c r="MU12" s="357"/>
      <c r="MV12" s="357"/>
      <c r="MW12" s="357"/>
      <c r="MX12" s="357"/>
      <c r="MY12" s="357"/>
      <c r="MZ12" s="357"/>
      <c r="NA12" s="357"/>
      <c r="NB12" s="357"/>
      <c r="NC12" s="357"/>
      <c r="ND12" s="357"/>
      <c r="NE12" s="357"/>
      <c r="NF12" s="357"/>
      <c r="NG12" s="357"/>
      <c r="NH12" s="357"/>
      <c r="NI12" s="357"/>
      <c r="NJ12" s="357"/>
      <c r="NK12" s="357"/>
      <c r="NL12" s="357"/>
      <c r="NM12" s="357"/>
      <c r="NN12" s="357"/>
      <c r="NO12" s="357"/>
      <c r="NP12" s="357"/>
      <c r="NQ12" s="357"/>
      <c r="NR12" s="357"/>
      <c r="NS12" s="357"/>
      <c r="NT12" s="357"/>
      <c r="NU12" s="357"/>
      <c r="NV12" s="357"/>
      <c r="NW12" s="357"/>
      <c r="NX12" s="357"/>
      <c r="NY12" s="357"/>
      <c r="NZ12" s="357"/>
      <c r="OA12" s="357"/>
      <c r="OB12" s="357"/>
      <c r="OC12" s="357"/>
      <c r="OD12" s="357"/>
      <c r="OE12" s="357"/>
      <c r="OF12" s="357"/>
      <c r="OG12" s="357"/>
      <c r="OH12" s="357"/>
      <c r="OI12" s="357"/>
      <c r="OJ12" s="357"/>
      <c r="OK12" s="357"/>
      <c r="OL12" s="357"/>
      <c r="OM12" s="357"/>
      <c r="ON12" s="357"/>
      <c r="OO12" s="357"/>
      <c r="OP12" s="357"/>
      <c r="OQ12" s="357"/>
      <c r="OR12" s="357"/>
      <c r="OS12" s="357"/>
      <c r="OT12" s="357"/>
      <c r="OU12" s="357"/>
      <c r="OV12" s="357"/>
      <c r="OW12" s="357"/>
      <c r="OX12" s="357"/>
      <c r="OY12" s="357"/>
      <c r="OZ12" s="357"/>
      <c r="PA12" s="357"/>
      <c r="PB12" s="357"/>
      <c r="PC12" s="357"/>
      <c r="PD12" s="357"/>
      <c r="PE12" s="357"/>
      <c r="PF12" s="357"/>
      <c r="PG12" s="357"/>
      <c r="PH12" s="357"/>
      <c r="PI12" s="357"/>
      <c r="PJ12" s="357"/>
      <c r="PK12" s="357"/>
      <c r="PL12" s="357"/>
      <c r="PM12" s="357"/>
      <c r="PN12" s="357"/>
      <c r="PO12" s="357"/>
      <c r="PP12" s="357"/>
      <c r="PQ12" s="357"/>
      <c r="PR12" s="357"/>
      <c r="PS12" s="357"/>
      <c r="PT12" s="357"/>
      <c r="PU12" s="357"/>
      <c r="PV12" s="357"/>
      <c r="PW12" s="357"/>
      <c r="PX12" s="357"/>
      <c r="PY12" s="357"/>
      <c r="PZ12" s="357"/>
      <c r="QA12" s="357"/>
      <c r="QB12" s="357"/>
      <c r="QC12" s="357"/>
      <c r="QD12" s="357"/>
      <c r="QE12" s="357"/>
      <c r="QF12" s="357"/>
      <c r="QG12" s="357"/>
      <c r="QH12" s="357"/>
      <c r="QI12" s="357"/>
      <c r="QJ12" s="357"/>
      <c r="QK12" s="357"/>
      <c r="QL12" s="357"/>
      <c r="QM12" s="357"/>
      <c r="QN12" s="357"/>
      <c r="QO12" s="357"/>
      <c r="QP12" s="357"/>
      <c r="QQ12" s="357"/>
      <c r="QR12" s="357"/>
      <c r="QS12" s="357"/>
      <c r="QT12" s="357"/>
      <c r="QU12" s="357"/>
      <c r="QV12" s="357"/>
      <c r="QW12" s="357"/>
      <c r="QX12" s="357"/>
      <c r="QY12" s="357"/>
      <c r="QZ12" s="357"/>
      <c r="RA12" s="357"/>
      <c r="RB12" s="357"/>
      <c r="RC12" s="357"/>
      <c r="RD12" s="357"/>
      <c r="RE12" s="357"/>
      <c r="RF12" s="357"/>
      <c r="RG12" s="357"/>
      <c r="RH12" s="357"/>
      <c r="RI12" s="357"/>
      <c r="RJ12" s="357"/>
      <c r="RK12" s="357"/>
      <c r="RL12" s="357"/>
      <c r="RM12" s="357"/>
      <c r="RN12" s="357"/>
      <c r="RO12" s="357"/>
      <c r="RP12" s="357"/>
      <c r="RQ12" s="357"/>
      <c r="RR12" s="357"/>
      <c r="RS12" s="357"/>
      <c r="RT12" s="357"/>
      <c r="RU12" s="357"/>
      <c r="RV12" s="357"/>
      <c r="RW12" s="357"/>
      <c r="RX12" s="357"/>
      <c r="RY12" s="357"/>
      <c r="RZ12" s="357"/>
      <c r="SA12" s="357"/>
      <c r="SB12" s="357"/>
      <c r="SC12" s="357"/>
      <c r="SD12" s="357"/>
      <c r="SE12" s="357"/>
      <c r="SF12" s="357"/>
      <c r="SG12" s="357"/>
      <c r="SH12" s="357"/>
      <c r="SI12" s="357"/>
      <c r="SJ12" s="357"/>
      <c r="SK12" s="357"/>
      <c r="SL12" s="357"/>
      <c r="SM12" s="357"/>
      <c r="SN12" s="357"/>
      <c r="SO12" s="357"/>
      <c r="SP12" s="357"/>
      <c r="SQ12" s="357"/>
      <c r="SR12" s="357"/>
      <c r="SS12" s="357"/>
      <c r="ST12" s="357"/>
      <c r="SU12" s="357"/>
      <c r="SV12" s="357"/>
      <c r="SW12" s="357"/>
      <c r="SX12" s="357"/>
      <c r="SY12" s="357"/>
      <c r="SZ12" s="357"/>
      <c r="TA12" s="357"/>
      <c r="TB12" s="357"/>
      <c r="TC12" s="357"/>
      <c r="TD12" s="357"/>
      <c r="TE12" s="357"/>
      <c r="TF12" s="357"/>
      <c r="TG12" s="357"/>
      <c r="TH12" s="357"/>
      <c r="TI12" s="357"/>
      <c r="TJ12" s="357"/>
      <c r="TK12" s="357"/>
      <c r="TL12" s="357"/>
      <c r="TM12" s="357"/>
      <c r="TN12" s="357"/>
      <c r="TO12" s="357"/>
      <c r="TP12" s="357"/>
      <c r="TQ12" s="357"/>
      <c r="TR12" s="357"/>
      <c r="TS12" s="357"/>
      <c r="TT12" s="357"/>
      <c r="TU12" s="357"/>
      <c r="TV12" s="357"/>
      <c r="TW12" s="357"/>
      <c r="TX12" s="357"/>
      <c r="TY12" s="357"/>
      <c r="TZ12" s="357"/>
      <c r="UA12" s="357"/>
      <c r="UB12" s="357"/>
      <c r="UC12" s="357"/>
      <c r="UD12" s="357"/>
      <c r="UE12" s="357"/>
      <c r="UF12" s="357"/>
      <c r="UG12" s="357"/>
      <c r="UH12" s="357"/>
      <c r="UI12" s="357"/>
      <c r="UJ12" s="357"/>
      <c r="UK12" s="357"/>
      <c r="UL12" s="357"/>
      <c r="UM12" s="357"/>
      <c r="UN12" s="357"/>
      <c r="UO12" s="357"/>
      <c r="UP12" s="357"/>
      <c r="UQ12" s="357"/>
      <c r="UR12" s="357"/>
      <c r="US12" s="357"/>
      <c r="UT12" s="357"/>
      <c r="UU12" s="357"/>
      <c r="UV12" s="357"/>
      <c r="UW12" s="357"/>
      <c r="UX12" s="357"/>
      <c r="UY12" s="357"/>
      <c r="UZ12" s="357"/>
      <c r="VA12" s="357"/>
      <c r="VB12" s="357"/>
      <c r="VC12" s="357"/>
      <c r="VD12" s="357"/>
      <c r="VE12" s="357"/>
      <c r="VF12" s="357"/>
      <c r="VG12" s="357"/>
      <c r="VH12" s="357"/>
      <c r="VI12" s="357"/>
      <c r="VJ12" s="357"/>
      <c r="VK12" s="357"/>
      <c r="VL12" s="357"/>
      <c r="VM12" s="357"/>
      <c r="VN12" s="357"/>
      <c r="VO12" s="357"/>
      <c r="VP12" s="357"/>
      <c r="VQ12" s="357"/>
      <c r="VR12" s="357"/>
      <c r="VS12" s="357"/>
      <c r="VT12" s="357"/>
      <c r="VU12" s="357"/>
      <c r="VV12" s="357"/>
      <c r="VW12" s="357"/>
      <c r="VX12" s="357"/>
      <c r="VY12" s="357"/>
      <c r="VZ12" s="357"/>
      <c r="WA12" s="357"/>
      <c r="WB12" s="357"/>
      <c r="WC12" s="357"/>
      <c r="WD12" s="357"/>
      <c r="WE12" s="357"/>
      <c r="WF12" s="357"/>
      <c r="WG12" s="357"/>
      <c r="WH12" s="357"/>
      <c r="WI12" s="357"/>
      <c r="WJ12" s="357"/>
      <c r="WK12" s="357"/>
      <c r="WL12" s="357"/>
      <c r="WM12" s="357"/>
      <c r="WN12" s="357"/>
      <c r="WO12" s="357"/>
      <c r="WP12" s="357"/>
      <c r="WQ12" s="357"/>
      <c r="WR12" s="357"/>
      <c r="WS12" s="357"/>
      <c r="WT12" s="357"/>
      <c r="WU12" s="357"/>
      <c r="WV12" s="357"/>
      <c r="WW12" s="357"/>
      <c r="WX12" s="357"/>
      <c r="WY12" s="357"/>
      <c r="WZ12" s="357"/>
      <c r="XA12" s="357"/>
      <c r="XB12" s="357"/>
      <c r="XC12" s="357"/>
      <c r="XD12" s="357"/>
      <c r="XE12" s="357"/>
      <c r="XF12" s="357"/>
      <c r="XG12" s="357"/>
      <c r="XH12" s="357"/>
      <c r="XI12" s="357"/>
      <c r="XJ12" s="357"/>
      <c r="XK12" s="357"/>
      <c r="XL12" s="357"/>
      <c r="XM12" s="357"/>
      <c r="XN12" s="357"/>
      <c r="XO12" s="357"/>
      <c r="XP12" s="357"/>
      <c r="XQ12" s="357"/>
      <c r="XR12" s="357"/>
      <c r="XS12" s="357"/>
      <c r="XT12" s="357"/>
      <c r="XU12" s="357"/>
      <c r="XV12" s="357"/>
      <c r="XW12" s="357"/>
      <c r="XX12" s="357"/>
      <c r="XY12" s="357"/>
      <c r="XZ12" s="357"/>
      <c r="YA12" s="357"/>
      <c r="YB12" s="357"/>
      <c r="YC12" s="357"/>
      <c r="YD12" s="357"/>
      <c r="YE12" s="357"/>
      <c r="YF12" s="357"/>
      <c r="YG12" s="357"/>
      <c r="YH12" s="357"/>
      <c r="YI12" s="357"/>
      <c r="YJ12" s="357"/>
      <c r="YK12" s="357"/>
      <c r="YL12" s="357"/>
      <c r="YM12" s="357"/>
      <c r="YN12" s="357"/>
      <c r="YO12" s="357"/>
      <c r="YP12" s="357"/>
      <c r="YQ12" s="357"/>
      <c r="YR12" s="357"/>
      <c r="YS12" s="357"/>
      <c r="YT12" s="357"/>
      <c r="YU12" s="357"/>
      <c r="YV12" s="357"/>
      <c r="YW12" s="357"/>
      <c r="YX12" s="357"/>
      <c r="YY12" s="357"/>
      <c r="YZ12" s="357"/>
      <c r="ZA12" s="357"/>
      <c r="ZB12" s="357"/>
      <c r="ZC12" s="357"/>
      <c r="ZD12" s="357"/>
      <c r="ZE12" s="357"/>
      <c r="ZF12" s="357"/>
      <c r="ZG12" s="357"/>
      <c r="ZH12" s="357"/>
      <c r="ZI12" s="357"/>
      <c r="ZJ12" s="357"/>
      <c r="ZK12" s="357"/>
      <c r="ZL12" s="357"/>
      <c r="ZM12" s="357"/>
      <c r="ZN12" s="357"/>
      <c r="ZO12" s="357"/>
      <c r="ZP12" s="357"/>
      <c r="ZQ12" s="357"/>
      <c r="ZR12" s="357"/>
      <c r="ZS12" s="357"/>
      <c r="ZT12" s="357"/>
      <c r="ZU12" s="357"/>
      <c r="ZV12" s="357"/>
      <c r="ZW12" s="357"/>
      <c r="ZX12" s="357"/>
      <c r="ZY12" s="357"/>
      <c r="ZZ12" s="357"/>
      <c r="AAA12" s="357"/>
      <c r="AAB12" s="357"/>
      <c r="AAC12" s="357"/>
      <c r="AAD12" s="357"/>
      <c r="AAE12" s="357"/>
      <c r="AAF12" s="357"/>
      <c r="AAG12" s="357"/>
      <c r="AAH12" s="357"/>
      <c r="AAI12" s="357"/>
      <c r="AAJ12" s="357"/>
      <c r="AAK12" s="357"/>
      <c r="AAL12" s="357"/>
      <c r="AAM12" s="357"/>
      <c r="AAN12" s="357"/>
      <c r="AAO12" s="357"/>
      <c r="AAP12" s="357"/>
      <c r="AAQ12" s="357"/>
      <c r="AAR12" s="357"/>
      <c r="AAS12" s="357"/>
      <c r="AAT12" s="357"/>
      <c r="AAU12" s="357"/>
      <c r="AAV12" s="357"/>
      <c r="AAW12" s="357"/>
      <c r="AAX12" s="357"/>
      <c r="AAY12" s="357"/>
      <c r="AAZ12" s="357"/>
      <c r="ABA12" s="357"/>
      <c r="ABB12" s="357"/>
      <c r="ABC12" s="357"/>
      <c r="ABD12" s="357"/>
      <c r="ABE12" s="357"/>
      <c r="ABF12" s="357"/>
      <c r="ABG12" s="357"/>
      <c r="ABH12" s="357"/>
      <c r="ABI12" s="357"/>
      <c r="ABJ12" s="357"/>
      <c r="ABK12" s="357"/>
      <c r="ABL12" s="357"/>
      <c r="ABM12" s="357"/>
      <c r="ABN12" s="357"/>
      <c r="ABO12" s="357"/>
      <c r="ABP12" s="357"/>
      <c r="ABQ12" s="357"/>
      <c r="ABR12" s="357"/>
      <c r="ABS12" s="357"/>
      <c r="ABT12" s="357"/>
      <c r="ABU12" s="357"/>
      <c r="ABV12" s="357"/>
      <c r="ABW12" s="357"/>
      <c r="ABX12" s="357"/>
      <c r="ABY12" s="357"/>
      <c r="ABZ12" s="357"/>
      <c r="ACA12" s="357"/>
      <c r="ACB12" s="357"/>
      <c r="ACC12" s="357"/>
      <c r="ACD12" s="357"/>
      <c r="ACE12" s="357"/>
      <c r="ACF12" s="357"/>
      <c r="ACG12" s="357"/>
      <c r="ACH12" s="357"/>
      <c r="ACI12" s="357"/>
      <c r="ACJ12" s="357"/>
      <c r="ACK12" s="357"/>
      <c r="ACL12" s="357"/>
      <c r="ACM12" s="357"/>
      <c r="ACN12" s="357"/>
      <c r="ACO12" s="357"/>
      <c r="ACP12" s="357"/>
      <c r="ACQ12" s="357"/>
      <c r="ACR12" s="357"/>
      <c r="ACS12" s="357"/>
    </row>
    <row r="13" spans="1:773" s="282" customFormat="1" ht="20.25" customHeight="1" x14ac:dyDescent="0.25">
      <c r="A13" s="283">
        <v>1</v>
      </c>
      <c r="B13" s="106" t="s">
        <v>181</v>
      </c>
      <c r="C13" s="111">
        <v>784</v>
      </c>
      <c r="D13" s="111"/>
      <c r="E13" s="67">
        <v>852</v>
      </c>
      <c r="F13" s="67">
        <v>2</v>
      </c>
      <c r="G13" s="67">
        <v>64</v>
      </c>
      <c r="H13" s="67"/>
      <c r="I13" s="67">
        <v>16</v>
      </c>
      <c r="J13" s="67"/>
      <c r="K13" s="67">
        <v>33</v>
      </c>
      <c r="L13" s="67">
        <v>21</v>
      </c>
      <c r="M13" s="67">
        <v>33</v>
      </c>
      <c r="N13" s="67">
        <v>19</v>
      </c>
      <c r="O13" s="67"/>
      <c r="P13" s="67"/>
      <c r="Q13" s="67"/>
      <c r="R13" s="67">
        <v>2</v>
      </c>
      <c r="S13" s="67">
        <v>23.29</v>
      </c>
      <c r="T13" s="67">
        <v>24.03</v>
      </c>
      <c r="U13" s="67">
        <v>0.59</v>
      </c>
      <c r="V13" s="67">
        <v>0.37</v>
      </c>
      <c r="W13" s="67">
        <v>2.0099999999999998</v>
      </c>
      <c r="X13" s="67">
        <v>3.09</v>
      </c>
      <c r="Y13" s="111">
        <v>32</v>
      </c>
      <c r="Z13" s="111">
        <v>9</v>
      </c>
      <c r="AA13" s="111">
        <v>41</v>
      </c>
      <c r="AB13" s="111">
        <v>23</v>
      </c>
      <c r="AC13" s="111">
        <v>47</v>
      </c>
      <c r="AD13" s="111">
        <v>31</v>
      </c>
      <c r="AE13" s="111">
        <v>61</v>
      </c>
      <c r="AF13" s="111">
        <v>45</v>
      </c>
    </row>
    <row r="14" spans="1:773" ht="30" customHeight="1" x14ac:dyDescent="0.25">
      <c r="A14" s="340">
        <f>A13+1</f>
        <v>2</v>
      </c>
      <c r="B14" s="25" t="s">
        <v>182</v>
      </c>
      <c r="C14" s="111">
        <v>1586</v>
      </c>
      <c r="D14" s="111">
        <v>2</v>
      </c>
      <c r="E14" s="67">
        <v>1559</v>
      </c>
      <c r="F14" s="67">
        <v>1</v>
      </c>
      <c r="G14" s="67">
        <v>555</v>
      </c>
      <c r="H14" s="67"/>
      <c r="I14" s="67">
        <v>450</v>
      </c>
      <c r="J14" s="67"/>
      <c r="K14" s="67">
        <v>211</v>
      </c>
      <c r="L14" s="67">
        <v>206</v>
      </c>
      <c r="M14" s="67">
        <v>211</v>
      </c>
      <c r="N14" s="67">
        <v>206</v>
      </c>
      <c r="O14" s="67"/>
      <c r="P14" s="67"/>
      <c r="Q14" s="67"/>
      <c r="R14" s="67"/>
      <c r="S14" s="67">
        <v>20.6</v>
      </c>
      <c r="T14" s="67">
        <v>21.6</v>
      </c>
      <c r="U14" s="67">
        <v>2.9</v>
      </c>
      <c r="V14" s="67">
        <v>3.4</v>
      </c>
      <c r="W14" s="67">
        <v>3.1</v>
      </c>
      <c r="X14" s="67">
        <v>4.5999999999999996</v>
      </c>
      <c r="Y14" s="77">
        <v>86</v>
      </c>
      <c r="Z14" s="77">
        <v>78</v>
      </c>
      <c r="AA14" s="77">
        <v>93</v>
      </c>
      <c r="AB14" s="77">
        <v>81</v>
      </c>
      <c r="AC14" s="111">
        <v>85</v>
      </c>
      <c r="AD14" s="111">
        <v>52</v>
      </c>
      <c r="AE14" s="111">
        <v>85</v>
      </c>
      <c r="AF14" s="111">
        <v>76</v>
      </c>
    </row>
    <row r="15" spans="1:773" ht="30" customHeight="1" x14ac:dyDescent="0.25">
      <c r="A15" s="340">
        <f t="shared" ref="A15:A25" si="1">A14+1</f>
        <v>3</v>
      </c>
      <c r="B15" s="25" t="s">
        <v>183</v>
      </c>
      <c r="C15" s="110"/>
      <c r="D15" s="110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110"/>
      <c r="Z15" s="110"/>
      <c r="AA15" s="110"/>
      <c r="AB15" s="110"/>
      <c r="AC15" s="110"/>
      <c r="AD15" s="110"/>
      <c r="AE15" s="110"/>
      <c r="AF15" s="110"/>
    </row>
    <row r="16" spans="1:773" ht="30" customHeight="1" x14ac:dyDescent="0.25">
      <c r="A16" s="340">
        <f t="shared" si="1"/>
        <v>4</v>
      </c>
      <c r="B16" s="25" t="s">
        <v>184</v>
      </c>
      <c r="C16" s="63">
        <v>99</v>
      </c>
      <c r="D16" s="63"/>
      <c r="E16" s="62">
        <v>89</v>
      </c>
      <c r="F16" s="62"/>
      <c r="G16" s="62">
        <v>21</v>
      </c>
      <c r="H16" s="62"/>
      <c r="I16" s="62">
        <v>8</v>
      </c>
      <c r="J16" s="62"/>
      <c r="K16" s="69">
        <v>11</v>
      </c>
      <c r="L16" s="69">
        <v>13</v>
      </c>
      <c r="M16" s="69">
        <v>11</v>
      </c>
      <c r="N16" s="69">
        <v>13</v>
      </c>
      <c r="O16" s="62"/>
      <c r="P16" s="62"/>
      <c r="Q16" s="62"/>
      <c r="R16" s="62"/>
      <c r="S16" s="69">
        <v>7.31</v>
      </c>
      <c r="T16" s="69">
        <v>5</v>
      </c>
      <c r="U16" s="67">
        <v>4.72</v>
      </c>
      <c r="V16" s="67">
        <v>11</v>
      </c>
      <c r="W16" s="69">
        <v>11.04</v>
      </c>
      <c r="X16" s="69">
        <v>31</v>
      </c>
      <c r="Y16" s="110">
        <v>57</v>
      </c>
      <c r="Z16" s="110">
        <v>46</v>
      </c>
      <c r="AA16" s="110">
        <v>52</v>
      </c>
      <c r="AB16" s="110">
        <v>39</v>
      </c>
      <c r="AC16" s="110">
        <v>45</v>
      </c>
      <c r="AD16" s="110">
        <v>41</v>
      </c>
      <c r="AE16" s="110">
        <v>44</v>
      </c>
      <c r="AF16" s="110">
        <v>38</v>
      </c>
    </row>
    <row r="17" spans="1:33" ht="17.25" customHeight="1" x14ac:dyDescent="0.25">
      <c r="A17" s="340">
        <f t="shared" si="1"/>
        <v>5</v>
      </c>
      <c r="B17" s="47" t="s">
        <v>185</v>
      </c>
      <c r="C17" s="110">
        <v>1185</v>
      </c>
      <c r="D17" s="110">
        <v>3</v>
      </c>
      <c r="E17" s="69">
        <v>1194</v>
      </c>
      <c r="F17" s="69">
        <v>3</v>
      </c>
      <c r="G17" s="69">
        <v>99</v>
      </c>
      <c r="H17" s="69">
        <v>2</v>
      </c>
      <c r="I17" s="69">
        <v>111</v>
      </c>
      <c r="J17" s="69"/>
      <c r="K17" s="69">
        <v>17</v>
      </c>
      <c r="L17" s="69">
        <v>8</v>
      </c>
      <c r="M17" s="69">
        <v>17</v>
      </c>
      <c r="N17" s="69">
        <v>8</v>
      </c>
      <c r="O17" s="69"/>
      <c r="P17" s="69"/>
      <c r="Q17" s="69"/>
      <c r="R17" s="69"/>
      <c r="S17" s="69">
        <v>8.6999999999999993</v>
      </c>
      <c r="T17" s="69">
        <v>11.4</v>
      </c>
      <c r="U17" s="69">
        <v>11.96</v>
      </c>
      <c r="V17" s="69">
        <v>10.76</v>
      </c>
      <c r="W17" s="69">
        <v>2</v>
      </c>
      <c r="X17" s="69">
        <v>2</v>
      </c>
      <c r="Y17" s="110">
        <v>158</v>
      </c>
      <c r="Z17" s="110">
        <v>158</v>
      </c>
      <c r="AA17" s="110">
        <v>101</v>
      </c>
      <c r="AB17" s="110">
        <v>46</v>
      </c>
      <c r="AC17" s="110">
        <v>151</v>
      </c>
      <c r="AD17" s="110">
        <v>151</v>
      </c>
      <c r="AE17" s="110">
        <v>109</v>
      </c>
      <c r="AF17" s="110">
        <v>82</v>
      </c>
    </row>
    <row r="18" spans="1:33" ht="30" customHeight="1" x14ac:dyDescent="0.25">
      <c r="A18" s="340">
        <f t="shared" si="1"/>
        <v>6</v>
      </c>
      <c r="B18" s="25" t="s">
        <v>186</v>
      </c>
      <c r="C18" s="110"/>
      <c r="D18" s="110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110">
        <v>52</v>
      </c>
      <c r="Z18" s="110"/>
      <c r="AA18" s="110">
        <v>49</v>
      </c>
      <c r="AB18" s="110"/>
      <c r="AC18" s="110">
        <v>9</v>
      </c>
      <c r="AD18" s="110"/>
      <c r="AE18" s="110">
        <v>24</v>
      </c>
      <c r="AF18" s="110"/>
    </row>
    <row r="19" spans="1:33" ht="30" customHeight="1" x14ac:dyDescent="0.25">
      <c r="A19" s="340">
        <f t="shared" si="1"/>
        <v>7</v>
      </c>
      <c r="B19" s="25" t="s">
        <v>187</v>
      </c>
      <c r="C19" s="110">
        <v>240</v>
      </c>
      <c r="D19" s="110">
        <v>1</v>
      </c>
      <c r="E19" s="69">
        <v>397</v>
      </c>
      <c r="F19" s="69">
        <v>0</v>
      </c>
      <c r="G19" s="69">
        <v>50</v>
      </c>
      <c r="H19" s="69">
        <v>0</v>
      </c>
      <c r="I19" s="67">
        <v>40</v>
      </c>
      <c r="J19" s="67">
        <v>0</v>
      </c>
      <c r="K19" s="67">
        <v>1</v>
      </c>
      <c r="L19" s="67">
        <v>0</v>
      </c>
      <c r="M19" s="67">
        <v>1</v>
      </c>
      <c r="N19" s="67"/>
      <c r="O19" s="67"/>
      <c r="P19" s="67"/>
      <c r="Q19" s="67"/>
      <c r="R19" s="67"/>
      <c r="S19" s="67">
        <v>17.5</v>
      </c>
      <c r="T19" s="67">
        <v>9</v>
      </c>
      <c r="U19" s="67">
        <v>4.8</v>
      </c>
      <c r="V19" s="67">
        <v>9.93</v>
      </c>
      <c r="W19" s="67">
        <v>2</v>
      </c>
      <c r="X19" s="67">
        <v>3</v>
      </c>
      <c r="Y19" s="110">
        <v>322</v>
      </c>
      <c r="Z19" s="110">
        <v>282</v>
      </c>
      <c r="AA19" s="110">
        <v>300</v>
      </c>
      <c r="AB19" s="110">
        <v>285</v>
      </c>
      <c r="AC19" s="110">
        <v>90</v>
      </c>
      <c r="AD19" s="110">
        <v>80</v>
      </c>
      <c r="AE19" s="110">
        <v>83</v>
      </c>
      <c r="AF19" s="110">
        <v>61</v>
      </c>
    </row>
    <row r="20" spans="1:33" ht="30" customHeight="1" x14ac:dyDescent="0.25">
      <c r="A20" s="340">
        <f t="shared" si="1"/>
        <v>8</v>
      </c>
      <c r="B20" s="25" t="s">
        <v>188</v>
      </c>
      <c r="C20" s="110">
        <v>87</v>
      </c>
      <c r="D20" s="63"/>
      <c r="E20" s="62">
        <v>93</v>
      </c>
      <c r="F20" s="62"/>
      <c r="G20" s="69">
        <v>12</v>
      </c>
      <c r="H20" s="69"/>
      <c r="I20" s="62">
        <v>11</v>
      </c>
      <c r="J20" s="62"/>
      <c r="K20" s="69">
        <v>1</v>
      </c>
      <c r="L20" s="62"/>
      <c r="M20" s="69">
        <v>1</v>
      </c>
      <c r="N20" s="62"/>
      <c r="O20" s="69"/>
      <c r="P20" s="62"/>
      <c r="Q20" s="69"/>
      <c r="R20" s="62"/>
      <c r="S20" s="69">
        <v>6</v>
      </c>
      <c r="T20" s="62">
        <v>6.85</v>
      </c>
      <c r="U20" s="69">
        <v>7.25</v>
      </c>
      <c r="V20" s="62">
        <v>8.4499999999999993</v>
      </c>
      <c r="W20" s="69">
        <v>1.1000000000000001</v>
      </c>
      <c r="X20" s="62">
        <v>1.2</v>
      </c>
      <c r="Y20" s="110">
        <v>24</v>
      </c>
      <c r="Z20" s="110">
        <v>22</v>
      </c>
      <c r="AA20" s="63">
        <v>15</v>
      </c>
      <c r="AB20" s="63">
        <v>13</v>
      </c>
      <c r="AC20" s="110">
        <v>24</v>
      </c>
      <c r="AD20" s="110">
        <v>13</v>
      </c>
      <c r="AE20" s="63">
        <v>9</v>
      </c>
      <c r="AF20" s="63">
        <v>1</v>
      </c>
    </row>
    <row r="21" spans="1:33" ht="30" customHeight="1" x14ac:dyDescent="0.25">
      <c r="A21" s="340">
        <f t="shared" si="1"/>
        <v>9</v>
      </c>
      <c r="B21" s="25" t="s">
        <v>189</v>
      </c>
      <c r="C21" s="110">
        <v>713</v>
      </c>
      <c r="D21" s="110"/>
      <c r="E21" s="69">
        <v>704</v>
      </c>
      <c r="F21" s="69"/>
      <c r="G21" s="69">
        <v>67</v>
      </c>
      <c r="H21" s="69"/>
      <c r="I21" s="69">
        <v>60</v>
      </c>
      <c r="J21" s="69"/>
      <c r="K21" s="69">
        <v>1</v>
      </c>
      <c r="L21" s="69"/>
      <c r="M21" s="69"/>
      <c r="N21" s="69"/>
      <c r="O21" s="69"/>
      <c r="P21" s="69"/>
      <c r="Q21" s="69">
        <v>1</v>
      </c>
      <c r="R21" s="69"/>
      <c r="S21" s="69">
        <v>13.5</v>
      </c>
      <c r="T21" s="69">
        <v>13.7</v>
      </c>
      <c r="U21" s="69">
        <v>5.0999999999999996</v>
      </c>
      <c r="V21" s="69">
        <v>7.2</v>
      </c>
      <c r="W21" s="69">
        <v>5.6</v>
      </c>
      <c r="X21" s="69">
        <v>4.5</v>
      </c>
      <c r="Y21" s="110">
        <v>85</v>
      </c>
      <c r="Z21" s="110">
        <v>61</v>
      </c>
      <c r="AA21" s="110">
        <v>51</v>
      </c>
      <c r="AB21" s="110">
        <v>36</v>
      </c>
      <c r="AC21" s="110">
        <v>81</v>
      </c>
      <c r="AD21" s="110">
        <v>52</v>
      </c>
      <c r="AE21" s="110">
        <v>44</v>
      </c>
      <c r="AF21" s="110">
        <v>30</v>
      </c>
      <c r="AG21" s="356"/>
    </row>
    <row r="22" spans="1:33" ht="30" customHeight="1" x14ac:dyDescent="0.25">
      <c r="A22" s="340">
        <f t="shared" si="1"/>
        <v>10</v>
      </c>
      <c r="B22" s="25" t="s">
        <v>190</v>
      </c>
      <c r="C22" s="110">
        <v>48</v>
      </c>
      <c r="D22" s="110"/>
      <c r="E22" s="69">
        <v>28</v>
      </c>
      <c r="F22" s="69"/>
      <c r="G22" s="69">
        <v>27</v>
      </c>
      <c r="H22" s="69"/>
      <c r="I22" s="69">
        <v>3</v>
      </c>
      <c r="J22" s="69"/>
      <c r="K22" s="69"/>
      <c r="L22" s="69"/>
      <c r="M22" s="69"/>
      <c r="N22" s="69"/>
      <c r="O22" s="69"/>
      <c r="P22" s="69"/>
      <c r="Q22" s="69"/>
      <c r="R22" s="69"/>
      <c r="S22" s="69">
        <v>9.9</v>
      </c>
      <c r="T22" s="69">
        <v>5</v>
      </c>
      <c r="U22" s="69">
        <v>1.77</v>
      </c>
      <c r="V22" s="69">
        <v>9.33</v>
      </c>
      <c r="W22" s="69">
        <v>3</v>
      </c>
      <c r="X22" s="69">
        <v>3</v>
      </c>
      <c r="Y22" s="110">
        <v>4</v>
      </c>
      <c r="Z22" s="110">
        <v>2</v>
      </c>
      <c r="AA22" s="110"/>
      <c r="AB22" s="110"/>
      <c r="AC22" s="110">
        <v>4</v>
      </c>
      <c r="AD22" s="110">
        <v>2</v>
      </c>
      <c r="AE22" s="110">
        <v>1</v>
      </c>
      <c r="AF22" s="110"/>
    </row>
    <row r="23" spans="1:33" ht="30" customHeight="1" x14ac:dyDescent="0.25">
      <c r="A23" s="340">
        <f t="shared" si="1"/>
        <v>11</v>
      </c>
      <c r="B23" s="25" t="s">
        <v>191</v>
      </c>
      <c r="C23" s="110">
        <v>219</v>
      </c>
      <c r="D23" s="110"/>
      <c r="E23" s="67">
        <v>249</v>
      </c>
      <c r="F23" s="67">
        <v>1</v>
      </c>
      <c r="G23" s="69">
        <v>13</v>
      </c>
      <c r="H23" s="69"/>
      <c r="I23" s="69">
        <v>32</v>
      </c>
      <c r="J23" s="69"/>
      <c r="K23" s="69">
        <v>17</v>
      </c>
      <c r="L23" s="69">
        <v>29</v>
      </c>
      <c r="M23" s="69">
        <v>13</v>
      </c>
      <c r="N23" s="69">
        <v>25</v>
      </c>
      <c r="O23" s="69">
        <v>1</v>
      </c>
      <c r="P23" s="69"/>
      <c r="Q23" s="69">
        <v>3</v>
      </c>
      <c r="R23" s="69">
        <v>4</v>
      </c>
      <c r="S23" s="67">
        <v>10.199999999999999</v>
      </c>
      <c r="T23" s="67">
        <v>10.1</v>
      </c>
      <c r="U23" s="69">
        <v>16.899999999999999</v>
      </c>
      <c r="V23" s="67">
        <v>7.8</v>
      </c>
      <c r="W23" s="69">
        <v>3.8</v>
      </c>
      <c r="X23" s="69">
        <v>5.2</v>
      </c>
      <c r="Y23" s="110">
        <v>23</v>
      </c>
      <c r="Z23" s="111">
        <v>9</v>
      </c>
      <c r="AA23" s="110">
        <v>46</v>
      </c>
      <c r="AB23" s="111">
        <v>35</v>
      </c>
      <c r="AC23" s="110">
        <v>13</v>
      </c>
      <c r="AD23" s="110">
        <v>8</v>
      </c>
      <c r="AE23" s="110">
        <v>16</v>
      </c>
      <c r="AF23" s="110">
        <v>6</v>
      </c>
    </row>
    <row r="24" spans="1:33" ht="30" customHeight="1" x14ac:dyDescent="0.25">
      <c r="A24" s="340">
        <f t="shared" si="1"/>
        <v>12</v>
      </c>
      <c r="B24" s="25" t="s">
        <v>192</v>
      </c>
      <c r="C24" s="110">
        <v>225</v>
      </c>
      <c r="D24" s="110"/>
      <c r="E24" s="69">
        <v>50</v>
      </c>
      <c r="F24" s="69"/>
      <c r="G24" s="69">
        <v>108</v>
      </c>
      <c r="H24" s="69"/>
      <c r="I24" s="69">
        <v>31</v>
      </c>
      <c r="J24" s="69"/>
      <c r="K24" s="69"/>
      <c r="L24" s="69"/>
      <c r="M24" s="69"/>
      <c r="N24" s="69"/>
      <c r="O24" s="69"/>
      <c r="P24" s="69"/>
      <c r="Q24" s="69"/>
      <c r="R24" s="69"/>
      <c r="S24" s="69">
        <v>36.299999999999997</v>
      </c>
      <c r="T24" s="69">
        <v>8.4</v>
      </c>
      <c r="U24" s="69">
        <v>2</v>
      </c>
      <c r="V24" s="69">
        <v>1.6</v>
      </c>
      <c r="W24" s="69">
        <v>2.08</v>
      </c>
      <c r="X24" s="69">
        <v>2.19</v>
      </c>
      <c r="Y24" s="110">
        <v>96</v>
      </c>
      <c r="Z24" s="110">
        <v>96</v>
      </c>
      <c r="AA24" s="110">
        <v>33</v>
      </c>
      <c r="AB24" s="110">
        <v>33</v>
      </c>
      <c r="AC24" s="110">
        <v>78</v>
      </c>
      <c r="AD24" s="110">
        <v>78</v>
      </c>
      <c r="AE24" s="110">
        <v>37</v>
      </c>
      <c r="AF24" s="110">
        <v>37</v>
      </c>
    </row>
    <row r="25" spans="1:33" ht="30" customHeight="1" x14ac:dyDescent="0.25">
      <c r="A25" s="340">
        <f t="shared" si="1"/>
        <v>13</v>
      </c>
      <c r="B25" s="25" t="s">
        <v>193</v>
      </c>
      <c r="C25" s="110"/>
      <c r="D25" s="110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110"/>
      <c r="Z25" s="110"/>
      <c r="AA25" s="110"/>
      <c r="AB25" s="110"/>
      <c r="AC25" s="110"/>
      <c r="AD25" s="110"/>
      <c r="AE25" s="110"/>
      <c r="AF25" s="110"/>
    </row>
    <row r="26" spans="1:33" ht="21.75" customHeight="1" x14ac:dyDescent="0.25">
      <c r="A26" s="284"/>
      <c r="B26" s="55" t="s">
        <v>194</v>
      </c>
      <c r="C26" s="101">
        <f>SUM(C13:C25)</f>
        <v>5186</v>
      </c>
      <c r="D26" s="101">
        <f t="shared" ref="D26:R26" si="2">SUM(D13:D25)</f>
        <v>6</v>
      </c>
      <c r="E26" s="101">
        <f t="shared" si="2"/>
        <v>5215</v>
      </c>
      <c r="F26" s="101">
        <f t="shared" si="2"/>
        <v>7</v>
      </c>
      <c r="G26" s="101">
        <f t="shared" si="2"/>
        <v>1016</v>
      </c>
      <c r="H26" s="101">
        <f t="shared" si="2"/>
        <v>2</v>
      </c>
      <c r="I26" s="101">
        <f t="shared" si="2"/>
        <v>762</v>
      </c>
      <c r="J26" s="101">
        <f t="shared" si="2"/>
        <v>0</v>
      </c>
      <c r="K26" s="101">
        <f t="shared" si="2"/>
        <v>292</v>
      </c>
      <c r="L26" s="101">
        <f t="shared" si="2"/>
        <v>277</v>
      </c>
      <c r="M26" s="101">
        <f t="shared" si="2"/>
        <v>287</v>
      </c>
      <c r="N26" s="101">
        <f t="shared" si="2"/>
        <v>271</v>
      </c>
      <c r="O26" s="101">
        <f t="shared" si="2"/>
        <v>1</v>
      </c>
      <c r="P26" s="101">
        <f t="shared" si="2"/>
        <v>0</v>
      </c>
      <c r="Q26" s="101">
        <f t="shared" si="2"/>
        <v>4</v>
      </c>
      <c r="R26" s="101">
        <f t="shared" si="2"/>
        <v>6</v>
      </c>
      <c r="S26" s="307">
        <f>AVERAGE(S13:S25)</f>
        <v>15.330000000000002</v>
      </c>
      <c r="T26" s="307">
        <f t="shared" ref="T26:X26" si="3">AVERAGE(T13:T25)</f>
        <v>11.507999999999999</v>
      </c>
      <c r="U26" s="307">
        <f t="shared" si="3"/>
        <v>5.7990000000000004</v>
      </c>
      <c r="V26" s="307">
        <f t="shared" si="3"/>
        <v>6.9839999999999991</v>
      </c>
      <c r="W26" s="307">
        <f t="shared" si="3"/>
        <v>3.5729999999999995</v>
      </c>
      <c r="X26" s="307">
        <f t="shared" si="3"/>
        <v>5.9779999999999998</v>
      </c>
      <c r="Y26" s="101">
        <f>SUM(Y13:Y25)</f>
        <v>939</v>
      </c>
      <c r="Z26" s="101">
        <f t="shared" ref="Z26:AF26" si="4">SUM(Z13:Z25)</f>
        <v>763</v>
      </c>
      <c r="AA26" s="101">
        <f t="shared" si="4"/>
        <v>781</v>
      </c>
      <c r="AB26" s="101">
        <f t="shared" si="4"/>
        <v>591</v>
      </c>
      <c r="AC26" s="101">
        <f t="shared" si="4"/>
        <v>627</v>
      </c>
      <c r="AD26" s="101">
        <f t="shared" si="4"/>
        <v>508</v>
      </c>
      <c r="AE26" s="101">
        <f t="shared" si="4"/>
        <v>513</v>
      </c>
      <c r="AF26" s="101">
        <f t="shared" si="4"/>
        <v>376</v>
      </c>
    </row>
    <row r="27" spans="1:33" s="282" customFormat="1" ht="16.5" customHeight="1" x14ac:dyDescent="0.25">
      <c r="A27" s="283">
        <v>1</v>
      </c>
      <c r="B27" s="47" t="s">
        <v>253</v>
      </c>
      <c r="C27" s="111"/>
      <c r="D27" s="111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111"/>
      <c r="Z27" s="111"/>
      <c r="AA27" s="111"/>
      <c r="AB27" s="111"/>
      <c r="AC27" s="111"/>
      <c r="AD27" s="111"/>
      <c r="AE27" s="111"/>
      <c r="AF27" s="111"/>
    </row>
    <row r="28" spans="1:33" s="282" customFormat="1" ht="16.5" customHeight="1" x14ac:dyDescent="0.25">
      <c r="A28" s="283">
        <f>A27+1</f>
        <v>2</v>
      </c>
      <c r="B28" s="25" t="s">
        <v>227</v>
      </c>
      <c r="C28" s="111"/>
      <c r="D28" s="111"/>
      <c r="E28" s="67"/>
      <c r="F28" s="67"/>
      <c r="G28" s="69">
        <v>3</v>
      </c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111"/>
      <c r="Z28" s="111"/>
      <c r="AA28" s="111"/>
      <c r="AB28" s="111"/>
      <c r="AC28" s="111"/>
      <c r="AD28" s="111"/>
      <c r="AE28" s="111"/>
      <c r="AF28" s="111"/>
    </row>
    <row r="29" spans="1:33" ht="16.5" customHeight="1" x14ac:dyDescent="0.25">
      <c r="A29" s="283">
        <f t="shared" ref="A29:A60" si="5">A28+1</f>
        <v>3</v>
      </c>
      <c r="B29" s="47" t="s">
        <v>195</v>
      </c>
      <c r="C29" s="111">
        <v>70</v>
      </c>
      <c r="D29" s="111"/>
      <c r="E29" s="67">
        <v>247</v>
      </c>
      <c r="F29" s="67">
        <v>1</v>
      </c>
      <c r="G29" s="67">
        <v>15</v>
      </c>
      <c r="H29" s="67"/>
      <c r="I29" s="67">
        <v>23</v>
      </c>
      <c r="J29" s="67"/>
      <c r="K29" s="67">
        <v>8</v>
      </c>
      <c r="L29" s="67">
        <v>21</v>
      </c>
      <c r="M29" s="67">
        <v>4</v>
      </c>
      <c r="N29" s="67">
        <v>15</v>
      </c>
      <c r="O29" s="67"/>
      <c r="P29" s="67"/>
      <c r="Q29" s="67">
        <v>4</v>
      </c>
      <c r="R29" s="67">
        <v>6</v>
      </c>
      <c r="S29" s="67">
        <v>12</v>
      </c>
      <c r="T29" s="67">
        <v>13.3</v>
      </c>
      <c r="U29" s="67">
        <v>4.66</v>
      </c>
      <c r="V29" s="67">
        <v>10.7</v>
      </c>
      <c r="W29" s="67">
        <v>2</v>
      </c>
      <c r="X29" s="67">
        <v>2</v>
      </c>
      <c r="Y29" s="111"/>
      <c r="Z29" s="111"/>
      <c r="AA29" s="111"/>
      <c r="AB29" s="111"/>
      <c r="AC29" s="111"/>
      <c r="AD29" s="111"/>
      <c r="AE29" s="110"/>
      <c r="AF29" s="110"/>
    </row>
    <row r="30" spans="1:33" ht="16.5" customHeight="1" x14ac:dyDescent="0.25">
      <c r="A30" s="283">
        <f t="shared" si="5"/>
        <v>4</v>
      </c>
      <c r="B30" s="47" t="s">
        <v>196</v>
      </c>
      <c r="C30" s="110"/>
      <c r="D30" s="110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110"/>
      <c r="Z30" s="110"/>
      <c r="AA30" s="110"/>
      <c r="AB30" s="110"/>
      <c r="AC30" s="110"/>
      <c r="AD30" s="110"/>
      <c r="AE30" s="110"/>
      <c r="AF30" s="110"/>
    </row>
    <row r="31" spans="1:33" ht="16.5" customHeight="1" x14ac:dyDescent="0.25">
      <c r="A31" s="283">
        <f t="shared" si="5"/>
        <v>5</v>
      </c>
      <c r="B31" s="47" t="s">
        <v>197</v>
      </c>
      <c r="C31" s="110">
        <v>208</v>
      </c>
      <c r="D31" s="110"/>
      <c r="E31" s="69">
        <v>125</v>
      </c>
      <c r="F31" s="69"/>
      <c r="G31" s="69">
        <v>86</v>
      </c>
      <c r="H31" s="69"/>
      <c r="I31" s="69">
        <v>99</v>
      </c>
      <c r="J31" s="69"/>
      <c r="K31" s="69">
        <v>1</v>
      </c>
      <c r="L31" s="69"/>
      <c r="M31" s="69">
        <v>1</v>
      </c>
      <c r="N31" s="69"/>
      <c r="O31" s="69"/>
      <c r="P31" s="69"/>
      <c r="Q31" s="69"/>
      <c r="R31" s="69"/>
      <c r="S31" s="69">
        <v>15.6</v>
      </c>
      <c r="T31" s="69">
        <v>14</v>
      </c>
      <c r="U31" s="67">
        <v>2.4</v>
      </c>
      <c r="V31" s="67">
        <v>1.27</v>
      </c>
      <c r="W31" s="69">
        <v>2.5</v>
      </c>
      <c r="X31" s="69">
        <v>1.7</v>
      </c>
      <c r="Y31" s="110"/>
      <c r="Z31" s="110"/>
      <c r="AA31" s="110"/>
      <c r="AB31" s="110"/>
      <c r="AC31" s="110"/>
      <c r="AD31" s="110"/>
      <c r="AE31" s="110"/>
      <c r="AF31" s="110"/>
    </row>
    <row r="32" spans="1:33" ht="16.5" customHeight="1" x14ac:dyDescent="0.25">
      <c r="A32" s="283">
        <f t="shared" si="5"/>
        <v>6</v>
      </c>
      <c r="B32" s="47" t="s">
        <v>198</v>
      </c>
      <c r="C32" s="110"/>
      <c r="D32" s="110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110"/>
      <c r="Z32" s="110"/>
      <c r="AA32" s="110"/>
      <c r="AB32" s="110"/>
      <c r="AC32" s="110"/>
      <c r="AD32" s="110"/>
      <c r="AE32" s="110"/>
      <c r="AF32" s="110"/>
    </row>
    <row r="33" spans="1:32" ht="16.5" customHeight="1" x14ac:dyDescent="0.25">
      <c r="A33" s="283">
        <f t="shared" si="5"/>
        <v>7</v>
      </c>
      <c r="B33" s="47" t="s">
        <v>199</v>
      </c>
      <c r="C33" s="110"/>
      <c r="D33" s="110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110"/>
      <c r="Z33" s="110"/>
      <c r="AA33" s="110"/>
      <c r="AB33" s="110"/>
      <c r="AC33" s="110"/>
      <c r="AD33" s="110"/>
      <c r="AE33" s="110"/>
      <c r="AF33" s="110"/>
    </row>
    <row r="34" spans="1:32" ht="18.75" customHeight="1" x14ac:dyDescent="0.25">
      <c r="A34" s="283">
        <f t="shared" si="5"/>
        <v>8</v>
      </c>
      <c r="B34" s="25" t="s">
        <v>200</v>
      </c>
      <c r="C34" s="67">
        <v>187</v>
      </c>
      <c r="D34" s="110"/>
      <c r="E34" s="69">
        <v>211</v>
      </c>
      <c r="F34" s="69"/>
      <c r="G34" s="69">
        <v>68</v>
      </c>
      <c r="H34" s="69"/>
      <c r="I34" s="69">
        <v>86</v>
      </c>
      <c r="J34" s="69"/>
      <c r="K34" s="69"/>
      <c r="L34" s="69"/>
      <c r="M34" s="69"/>
      <c r="N34" s="69"/>
      <c r="O34" s="69"/>
      <c r="P34" s="69"/>
      <c r="Q34" s="69"/>
      <c r="R34" s="69"/>
      <c r="S34" s="69">
        <v>29.2</v>
      </c>
      <c r="T34" s="69">
        <v>21</v>
      </c>
      <c r="U34" s="69">
        <v>2.1</v>
      </c>
      <c r="V34" s="69">
        <v>2.4500000000000002</v>
      </c>
      <c r="W34" s="69">
        <v>2</v>
      </c>
      <c r="X34" s="69">
        <v>2</v>
      </c>
      <c r="Y34" s="110">
        <v>22</v>
      </c>
      <c r="Z34" s="110">
        <v>22</v>
      </c>
      <c r="AA34" s="110">
        <v>10</v>
      </c>
      <c r="AB34" s="110">
        <v>10</v>
      </c>
      <c r="AC34" s="110">
        <v>20</v>
      </c>
      <c r="AD34" s="110">
        <v>20</v>
      </c>
      <c r="AE34" s="110">
        <v>19</v>
      </c>
      <c r="AF34" s="110">
        <v>16</v>
      </c>
    </row>
    <row r="35" spans="1:32" ht="16.5" customHeight="1" x14ac:dyDescent="0.25">
      <c r="A35" s="283">
        <f t="shared" si="5"/>
        <v>9</v>
      </c>
      <c r="B35" s="47" t="s">
        <v>201</v>
      </c>
      <c r="C35" s="110">
        <v>361</v>
      </c>
      <c r="D35" s="110"/>
      <c r="E35" s="67">
        <v>345</v>
      </c>
      <c r="F35" s="67"/>
      <c r="G35" s="67">
        <v>186</v>
      </c>
      <c r="H35" s="67"/>
      <c r="I35" s="67">
        <v>59</v>
      </c>
      <c r="J35" s="67"/>
      <c r="K35" s="67"/>
      <c r="L35" s="67">
        <v>1</v>
      </c>
      <c r="M35" s="67"/>
      <c r="N35" s="67">
        <v>1</v>
      </c>
      <c r="O35" s="67"/>
      <c r="P35" s="67"/>
      <c r="Q35" s="67"/>
      <c r="R35" s="67"/>
      <c r="S35" s="67">
        <v>11.5</v>
      </c>
      <c r="T35" s="67">
        <v>11.5</v>
      </c>
      <c r="U35" s="67">
        <v>1.94</v>
      </c>
      <c r="V35" s="67">
        <v>5.85</v>
      </c>
      <c r="W35" s="69">
        <v>1.3</v>
      </c>
      <c r="X35" s="69">
        <v>1.07</v>
      </c>
      <c r="Y35" s="110">
        <v>121</v>
      </c>
      <c r="Z35" s="110">
        <v>119</v>
      </c>
      <c r="AA35" s="110">
        <v>114</v>
      </c>
      <c r="AB35" s="110">
        <v>89</v>
      </c>
      <c r="AC35" s="110">
        <v>101</v>
      </c>
      <c r="AD35" s="110">
        <v>93</v>
      </c>
      <c r="AE35" s="110">
        <v>56</v>
      </c>
      <c r="AF35" s="110">
        <v>39</v>
      </c>
    </row>
    <row r="36" spans="1:32" ht="16.5" customHeight="1" x14ac:dyDescent="0.25">
      <c r="A36" s="283">
        <f t="shared" si="5"/>
        <v>10</v>
      </c>
      <c r="B36" s="47" t="s">
        <v>202</v>
      </c>
      <c r="C36" s="110">
        <v>114</v>
      </c>
      <c r="D36" s="110"/>
      <c r="E36" s="69">
        <v>131</v>
      </c>
      <c r="F36" s="69"/>
      <c r="G36" s="69"/>
      <c r="H36" s="69"/>
      <c r="I36" s="69"/>
      <c r="J36" s="69"/>
      <c r="K36" s="69">
        <v>11</v>
      </c>
      <c r="L36" s="69">
        <v>12</v>
      </c>
      <c r="M36" s="69">
        <v>11</v>
      </c>
      <c r="N36" s="69">
        <v>12</v>
      </c>
      <c r="O36" s="69"/>
      <c r="P36" s="69"/>
      <c r="Q36" s="69"/>
      <c r="R36" s="69"/>
      <c r="S36" s="69">
        <v>15</v>
      </c>
      <c r="T36" s="69">
        <v>20</v>
      </c>
      <c r="U36" s="69">
        <v>30.2</v>
      </c>
      <c r="V36" s="67">
        <v>131</v>
      </c>
      <c r="W36" s="69"/>
      <c r="X36" s="69"/>
      <c r="Y36" s="110">
        <v>45</v>
      </c>
      <c r="Z36" s="110">
        <v>44</v>
      </c>
      <c r="AA36" s="110">
        <v>47</v>
      </c>
      <c r="AB36" s="110">
        <v>42</v>
      </c>
      <c r="AC36" s="110"/>
      <c r="AD36" s="110"/>
      <c r="AE36" s="110"/>
      <c r="AF36" s="110">
        <v>3</v>
      </c>
    </row>
    <row r="37" spans="1:32" ht="16.5" customHeight="1" x14ac:dyDescent="0.25">
      <c r="A37" s="283">
        <f t="shared" si="5"/>
        <v>11</v>
      </c>
      <c r="B37" s="25" t="s">
        <v>245</v>
      </c>
      <c r="C37" s="110"/>
      <c r="D37" s="110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110"/>
      <c r="Z37" s="110"/>
      <c r="AA37" s="110"/>
      <c r="AB37" s="110"/>
      <c r="AC37" s="110"/>
      <c r="AD37" s="110"/>
      <c r="AE37" s="110"/>
      <c r="AF37" s="110"/>
    </row>
    <row r="38" spans="1:32" ht="17.25" customHeight="1" x14ac:dyDescent="0.25">
      <c r="A38" s="283">
        <f t="shared" si="5"/>
        <v>12</v>
      </c>
      <c r="B38" s="47" t="s">
        <v>203</v>
      </c>
      <c r="C38" s="110"/>
      <c r="D38" s="110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110"/>
      <c r="Z38" s="110"/>
      <c r="AA38" s="110"/>
      <c r="AB38" s="110"/>
      <c r="AC38" s="110"/>
      <c r="AD38" s="110"/>
      <c r="AE38" s="110"/>
      <c r="AF38" s="110"/>
    </row>
    <row r="39" spans="1:32" ht="19.5" customHeight="1" x14ac:dyDescent="0.25">
      <c r="A39" s="283">
        <f t="shared" si="5"/>
        <v>13</v>
      </c>
      <c r="B39" s="47" t="s">
        <v>204</v>
      </c>
      <c r="C39" s="110"/>
      <c r="D39" s="110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110"/>
      <c r="Z39" s="110"/>
      <c r="AA39" s="110"/>
      <c r="AB39" s="110"/>
      <c r="AC39" s="110"/>
      <c r="AD39" s="110"/>
      <c r="AE39" s="110"/>
      <c r="AF39" s="110"/>
    </row>
    <row r="40" spans="1:32" ht="30" customHeight="1" x14ac:dyDescent="0.25">
      <c r="A40" s="283">
        <f t="shared" si="5"/>
        <v>14</v>
      </c>
      <c r="B40" s="25" t="s">
        <v>205</v>
      </c>
      <c r="C40" s="110"/>
      <c r="D40" s="110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110"/>
      <c r="Z40" s="110"/>
      <c r="AA40" s="110"/>
      <c r="AB40" s="110"/>
      <c r="AC40" s="110"/>
      <c r="AD40" s="110"/>
      <c r="AE40" s="110"/>
      <c r="AF40" s="110"/>
    </row>
    <row r="41" spans="1:32" ht="19.5" customHeight="1" x14ac:dyDescent="0.25">
      <c r="A41" s="283">
        <f t="shared" si="5"/>
        <v>15</v>
      </c>
      <c r="B41" s="47" t="s">
        <v>206</v>
      </c>
      <c r="C41" s="110"/>
      <c r="D41" s="110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110"/>
      <c r="Z41" s="110"/>
      <c r="AA41" s="110"/>
      <c r="AB41" s="110"/>
      <c r="AC41" s="110"/>
      <c r="AD41" s="110"/>
      <c r="AE41" s="110"/>
      <c r="AF41" s="110"/>
    </row>
    <row r="42" spans="1:32" ht="30" customHeight="1" x14ac:dyDescent="0.25">
      <c r="A42" s="283">
        <f t="shared" si="5"/>
        <v>16</v>
      </c>
      <c r="B42" s="25" t="s">
        <v>207</v>
      </c>
      <c r="C42" s="110"/>
      <c r="D42" s="110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110"/>
      <c r="Z42" s="110"/>
      <c r="AA42" s="110"/>
      <c r="AB42" s="110"/>
      <c r="AC42" s="110"/>
      <c r="AD42" s="110"/>
      <c r="AE42" s="110"/>
      <c r="AF42" s="110"/>
    </row>
    <row r="43" spans="1:32" ht="16.5" customHeight="1" x14ac:dyDescent="0.25">
      <c r="A43" s="283">
        <f t="shared" si="5"/>
        <v>17</v>
      </c>
      <c r="B43" s="47" t="s">
        <v>208</v>
      </c>
      <c r="C43" s="110"/>
      <c r="D43" s="110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110"/>
      <c r="Z43" s="110"/>
      <c r="AA43" s="110"/>
      <c r="AB43" s="110"/>
      <c r="AC43" s="110"/>
      <c r="AD43" s="110"/>
      <c r="AE43" s="110"/>
      <c r="AF43" s="110"/>
    </row>
    <row r="44" spans="1:32" ht="16.5" customHeight="1" x14ac:dyDescent="0.25">
      <c r="A44" s="283">
        <f t="shared" si="5"/>
        <v>18</v>
      </c>
      <c r="B44" s="47" t="s">
        <v>209</v>
      </c>
      <c r="C44" s="110"/>
      <c r="D44" s="110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110"/>
      <c r="Z44" s="110"/>
      <c r="AA44" s="110"/>
      <c r="AB44" s="110"/>
      <c r="AC44" s="110"/>
      <c r="AD44" s="110"/>
      <c r="AE44" s="110"/>
      <c r="AF44" s="110"/>
    </row>
    <row r="45" spans="1:32" ht="16.5" customHeight="1" x14ac:dyDescent="0.25">
      <c r="A45" s="283">
        <f t="shared" si="5"/>
        <v>19</v>
      </c>
      <c r="B45" s="47" t="s">
        <v>211</v>
      </c>
      <c r="C45" s="110"/>
      <c r="D45" s="110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110"/>
      <c r="Z45" s="110"/>
      <c r="AA45" s="110"/>
      <c r="AB45" s="110"/>
      <c r="AC45" s="110"/>
      <c r="AD45" s="110"/>
      <c r="AE45" s="110"/>
      <c r="AF45" s="110"/>
    </row>
    <row r="46" spans="1:32" ht="30" customHeight="1" x14ac:dyDescent="0.25">
      <c r="A46" s="283">
        <f t="shared" si="5"/>
        <v>20</v>
      </c>
      <c r="B46" s="25" t="s">
        <v>212</v>
      </c>
      <c r="C46" s="110"/>
      <c r="D46" s="110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110"/>
      <c r="Z46" s="110"/>
      <c r="AA46" s="110"/>
      <c r="AB46" s="110"/>
      <c r="AC46" s="110"/>
      <c r="AD46" s="110"/>
      <c r="AE46" s="110"/>
      <c r="AF46" s="110"/>
    </row>
    <row r="47" spans="1:32" ht="30" customHeight="1" x14ac:dyDescent="0.25">
      <c r="A47" s="283">
        <f t="shared" si="5"/>
        <v>21</v>
      </c>
      <c r="B47" s="25" t="s">
        <v>213</v>
      </c>
      <c r="C47" s="110"/>
      <c r="D47" s="110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110"/>
      <c r="Z47" s="110"/>
      <c r="AA47" s="110"/>
      <c r="AB47" s="110"/>
      <c r="AC47" s="110"/>
      <c r="AD47" s="110"/>
      <c r="AE47" s="110"/>
      <c r="AF47" s="110"/>
    </row>
    <row r="48" spans="1:32" ht="30" customHeight="1" x14ac:dyDescent="0.25">
      <c r="A48" s="283">
        <f t="shared" si="5"/>
        <v>22</v>
      </c>
      <c r="B48" s="25" t="s">
        <v>214</v>
      </c>
      <c r="C48" s="110"/>
      <c r="D48" s="110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110"/>
      <c r="Z48" s="110"/>
      <c r="AA48" s="110"/>
      <c r="AB48" s="110"/>
      <c r="AC48" s="110"/>
      <c r="AD48" s="110"/>
      <c r="AE48" s="110"/>
      <c r="AF48" s="110"/>
    </row>
    <row r="49" spans="1:32" ht="30" customHeight="1" x14ac:dyDescent="0.25">
      <c r="A49" s="283">
        <f t="shared" si="5"/>
        <v>23</v>
      </c>
      <c r="B49" s="25" t="s">
        <v>215</v>
      </c>
      <c r="C49" s="110"/>
      <c r="D49" s="110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110"/>
      <c r="Z49" s="110"/>
      <c r="AA49" s="110"/>
      <c r="AB49" s="110"/>
      <c r="AC49" s="110"/>
      <c r="AD49" s="110"/>
      <c r="AE49" s="110"/>
      <c r="AF49" s="110"/>
    </row>
    <row r="50" spans="1:32" ht="19.5" customHeight="1" x14ac:dyDescent="0.25">
      <c r="A50" s="283">
        <f t="shared" si="5"/>
        <v>24</v>
      </c>
      <c r="B50" s="47" t="s">
        <v>216</v>
      </c>
      <c r="C50" s="110"/>
      <c r="D50" s="110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110"/>
      <c r="Z50" s="110"/>
      <c r="AA50" s="110"/>
      <c r="AB50" s="110"/>
      <c r="AC50" s="110"/>
      <c r="AD50" s="110"/>
      <c r="AE50" s="110"/>
      <c r="AF50" s="110"/>
    </row>
    <row r="51" spans="1:32" ht="19.5" customHeight="1" x14ac:dyDescent="0.25">
      <c r="A51" s="283">
        <f t="shared" si="5"/>
        <v>25</v>
      </c>
      <c r="B51" s="47" t="s">
        <v>217</v>
      </c>
      <c r="C51" s="110"/>
      <c r="D51" s="110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110"/>
      <c r="Z51" s="110"/>
      <c r="AA51" s="110"/>
      <c r="AB51" s="110"/>
      <c r="AC51" s="110"/>
      <c r="AD51" s="110"/>
      <c r="AE51" s="110"/>
      <c r="AF51" s="110"/>
    </row>
    <row r="52" spans="1:32" ht="19.5" customHeight="1" x14ac:dyDescent="0.25">
      <c r="A52" s="283">
        <f t="shared" si="5"/>
        <v>26</v>
      </c>
      <c r="B52" s="47" t="s">
        <v>218</v>
      </c>
      <c r="C52" s="110"/>
      <c r="D52" s="110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110"/>
      <c r="Z52" s="110"/>
      <c r="AA52" s="110"/>
      <c r="AB52" s="110"/>
      <c r="AC52" s="110"/>
      <c r="AD52" s="110"/>
      <c r="AE52" s="110"/>
      <c r="AF52" s="110"/>
    </row>
    <row r="53" spans="1:32" ht="19.5" customHeight="1" x14ac:dyDescent="0.25">
      <c r="A53" s="283">
        <f t="shared" si="5"/>
        <v>27</v>
      </c>
      <c r="B53" s="47" t="s">
        <v>219</v>
      </c>
      <c r="C53" s="110"/>
      <c r="D53" s="110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110"/>
      <c r="Z53" s="110"/>
      <c r="AA53" s="110"/>
      <c r="AB53" s="110"/>
      <c r="AC53" s="110"/>
      <c r="AD53" s="110"/>
      <c r="AE53" s="110"/>
      <c r="AF53" s="110"/>
    </row>
    <row r="54" spans="1:32" ht="19.5" customHeight="1" x14ac:dyDescent="0.25">
      <c r="A54" s="283">
        <f t="shared" si="5"/>
        <v>28</v>
      </c>
      <c r="B54" s="47" t="s">
        <v>220</v>
      </c>
      <c r="C54" s="110"/>
      <c r="D54" s="110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110"/>
      <c r="Z54" s="110"/>
      <c r="AA54" s="110"/>
      <c r="AB54" s="110"/>
      <c r="AC54" s="110"/>
      <c r="AD54" s="110"/>
      <c r="AE54" s="110"/>
      <c r="AF54" s="110"/>
    </row>
    <row r="55" spans="1:32" ht="30" customHeight="1" x14ac:dyDescent="0.25">
      <c r="A55" s="283">
        <f t="shared" si="5"/>
        <v>29</v>
      </c>
      <c r="B55" s="25" t="s">
        <v>221</v>
      </c>
      <c r="C55" s="110"/>
      <c r="D55" s="110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110"/>
      <c r="Z55" s="110"/>
      <c r="AA55" s="110"/>
      <c r="AB55" s="110"/>
      <c r="AC55" s="110"/>
      <c r="AD55" s="110"/>
      <c r="AE55" s="110"/>
      <c r="AF55" s="110"/>
    </row>
    <row r="56" spans="1:32" ht="20.25" customHeight="1" x14ac:dyDescent="0.25">
      <c r="A56" s="283">
        <f t="shared" si="5"/>
        <v>30</v>
      </c>
      <c r="B56" s="47" t="s">
        <v>222</v>
      </c>
      <c r="C56" s="110"/>
      <c r="D56" s="110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110"/>
      <c r="Z56" s="110"/>
      <c r="AA56" s="110"/>
      <c r="AB56" s="110"/>
      <c r="AC56" s="110"/>
      <c r="AD56" s="110"/>
      <c r="AE56" s="110"/>
      <c r="AF56" s="110"/>
    </row>
    <row r="57" spans="1:32" ht="30" customHeight="1" x14ac:dyDescent="0.25">
      <c r="A57" s="283">
        <f t="shared" si="5"/>
        <v>31</v>
      </c>
      <c r="B57" s="25" t="s">
        <v>223</v>
      </c>
      <c r="C57" s="110"/>
      <c r="D57" s="110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110"/>
      <c r="Z57" s="110"/>
      <c r="AA57" s="110"/>
      <c r="AB57" s="110"/>
      <c r="AC57" s="110"/>
      <c r="AD57" s="110"/>
      <c r="AE57" s="110"/>
      <c r="AF57" s="110"/>
    </row>
    <row r="58" spans="1:32" ht="30" x14ac:dyDescent="0.25">
      <c r="A58" s="283">
        <f t="shared" si="5"/>
        <v>32</v>
      </c>
      <c r="B58" s="25" t="s">
        <v>224</v>
      </c>
      <c r="C58" s="110"/>
      <c r="D58" s="110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110"/>
      <c r="Z58" s="110"/>
      <c r="AA58" s="110"/>
      <c r="AB58" s="110"/>
      <c r="AC58" s="110"/>
      <c r="AD58" s="110"/>
      <c r="AE58" s="110"/>
      <c r="AF58" s="110"/>
    </row>
    <row r="59" spans="1:32" ht="30" x14ac:dyDescent="0.25">
      <c r="A59" s="283">
        <f t="shared" si="5"/>
        <v>33</v>
      </c>
      <c r="B59" s="25" t="s">
        <v>225</v>
      </c>
      <c r="C59" s="110"/>
      <c r="D59" s="110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110"/>
      <c r="Z59" s="110"/>
      <c r="AA59" s="110"/>
      <c r="AB59" s="110"/>
      <c r="AC59" s="110"/>
      <c r="AD59" s="110"/>
      <c r="AE59" s="110"/>
      <c r="AF59" s="110"/>
    </row>
    <row r="60" spans="1:32" ht="45" x14ac:dyDescent="0.25">
      <c r="A60" s="283">
        <f t="shared" si="5"/>
        <v>34</v>
      </c>
      <c r="B60" s="25" t="s">
        <v>226</v>
      </c>
      <c r="C60" s="110"/>
      <c r="D60" s="110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110"/>
      <c r="Z60" s="110"/>
      <c r="AA60" s="110"/>
      <c r="AB60" s="110"/>
      <c r="AC60" s="110"/>
      <c r="AD60" s="110"/>
      <c r="AE60" s="110"/>
      <c r="AF60" s="110"/>
    </row>
    <row r="61" spans="1:32" x14ac:dyDescent="0.25">
      <c r="A61" s="284"/>
      <c r="B61" s="55" t="s">
        <v>255</v>
      </c>
      <c r="C61" s="101">
        <f t="shared" ref="C61:AF61" si="6">SUM(C27:C60)</f>
        <v>940</v>
      </c>
      <c r="D61" s="101">
        <f t="shared" si="6"/>
        <v>0</v>
      </c>
      <c r="E61" s="101">
        <f t="shared" si="6"/>
        <v>1059</v>
      </c>
      <c r="F61" s="101">
        <f t="shared" si="6"/>
        <v>1</v>
      </c>
      <c r="G61" s="101">
        <f t="shared" si="6"/>
        <v>358</v>
      </c>
      <c r="H61" s="101">
        <f t="shared" si="6"/>
        <v>0</v>
      </c>
      <c r="I61" s="101">
        <f t="shared" si="6"/>
        <v>267</v>
      </c>
      <c r="J61" s="101">
        <f t="shared" si="6"/>
        <v>0</v>
      </c>
      <c r="K61" s="101">
        <f t="shared" si="6"/>
        <v>20</v>
      </c>
      <c r="L61" s="101">
        <f t="shared" si="6"/>
        <v>34</v>
      </c>
      <c r="M61" s="101">
        <f t="shared" si="6"/>
        <v>16</v>
      </c>
      <c r="N61" s="101">
        <f t="shared" si="6"/>
        <v>28</v>
      </c>
      <c r="O61" s="101">
        <f t="shared" si="6"/>
        <v>0</v>
      </c>
      <c r="P61" s="101">
        <f t="shared" si="6"/>
        <v>0</v>
      </c>
      <c r="Q61" s="101">
        <f t="shared" si="6"/>
        <v>4</v>
      </c>
      <c r="R61" s="101">
        <f t="shared" si="6"/>
        <v>6</v>
      </c>
      <c r="S61" s="307">
        <f>AVERAGE(S27:S60)</f>
        <v>16.66</v>
      </c>
      <c r="T61" s="307">
        <f t="shared" ref="T61:X61" si="7">AVERAGE(T27:T60)</f>
        <v>15.959999999999999</v>
      </c>
      <c r="U61" s="307">
        <f t="shared" si="7"/>
        <v>8.26</v>
      </c>
      <c r="V61" s="307">
        <f t="shared" si="7"/>
        <v>30.253999999999998</v>
      </c>
      <c r="W61" s="307">
        <f t="shared" si="7"/>
        <v>1.95</v>
      </c>
      <c r="X61" s="307">
        <f t="shared" si="7"/>
        <v>1.6925000000000001</v>
      </c>
      <c r="Y61" s="101">
        <f t="shared" ref="Y61:AF61" si="8">SUM(Y27:Y60)</f>
        <v>188</v>
      </c>
      <c r="Z61" s="101">
        <f t="shared" si="8"/>
        <v>185</v>
      </c>
      <c r="AA61" s="101">
        <f t="shared" si="8"/>
        <v>171</v>
      </c>
      <c r="AB61" s="101">
        <f t="shared" si="8"/>
        <v>141</v>
      </c>
      <c r="AC61" s="101">
        <f t="shared" si="8"/>
        <v>121</v>
      </c>
      <c r="AD61" s="101">
        <f t="shared" si="8"/>
        <v>113</v>
      </c>
      <c r="AE61" s="101">
        <f t="shared" si="8"/>
        <v>75</v>
      </c>
      <c r="AF61" s="101">
        <f t="shared" si="8"/>
        <v>58</v>
      </c>
    </row>
    <row r="62" spans="1:32" x14ac:dyDescent="0.25">
      <c r="A62" s="285"/>
      <c r="B62" s="93" t="s">
        <v>257</v>
      </c>
      <c r="C62" s="103">
        <f t="shared" ref="C62:R62" si="9">C61+C26</f>
        <v>6126</v>
      </c>
      <c r="D62" s="103">
        <f t="shared" si="9"/>
        <v>6</v>
      </c>
      <c r="E62" s="103">
        <f t="shared" si="9"/>
        <v>6274</v>
      </c>
      <c r="F62" s="103">
        <f t="shared" si="9"/>
        <v>8</v>
      </c>
      <c r="G62" s="103">
        <f t="shared" si="9"/>
        <v>1374</v>
      </c>
      <c r="H62" s="103">
        <f t="shared" si="9"/>
        <v>2</v>
      </c>
      <c r="I62" s="103">
        <f t="shared" si="9"/>
        <v>1029</v>
      </c>
      <c r="J62" s="103">
        <f t="shared" si="9"/>
        <v>0</v>
      </c>
      <c r="K62" s="103">
        <f t="shared" si="9"/>
        <v>312</v>
      </c>
      <c r="L62" s="103">
        <f t="shared" si="9"/>
        <v>311</v>
      </c>
      <c r="M62" s="103">
        <f t="shared" si="9"/>
        <v>303</v>
      </c>
      <c r="N62" s="103">
        <f t="shared" si="9"/>
        <v>299</v>
      </c>
      <c r="O62" s="103">
        <f t="shared" si="9"/>
        <v>1</v>
      </c>
      <c r="P62" s="103">
        <f t="shared" si="9"/>
        <v>0</v>
      </c>
      <c r="Q62" s="103">
        <f t="shared" si="9"/>
        <v>8</v>
      </c>
      <c r="R62" s="103">
        <f t="shared" si="9"/>
        <v>12</v>
      </c>
      <c r="S62" s="314">
        <f t="shared" ref="S62:X62" si="10">(S61+S26)/2</f>
        <v>15.995000000000001</v>
      </c>
      <c r="T62" s="314">
        <f t="shared" si="10"/>
        <v>13.733999999999998</v>
      </c>
      <c r="U62" s="314">
        <f t="shared" si="10"/>
        <v>7.0295000000000005</v>
      </c>
      <c r="V62" s="314">
        <f t="shared" si="10"/>
        <v>18.619</v>
      </c>
      <c r="W62" s="314">
        <f t="shared" si="10"/>
        <v>2.7614999999999998</v>
      </c>
      <c r="X62" s="314">
        <f t="shared" si="10"/>
        <v>3.8352499999999998</v>
      </c>
      <c r="Y62" s="103">
        <f t="shared" ref="Y62:AF62" si="11">Y61+Y26</f>
        <v>1127</v>
      </c>
      <c r="Z62" s="103">
        <f t="shared" si="11"/>
        <v>948</v>
      </c>
      <c r="AA62" s="103">
        <f t="shared" si="11"/>
        <v>952</v>
      </c>
      <c r="AB62" s="103">
        <f t="shared" si="11"/>
        <v>732</v>
      </c>
      <c r="AC62" s="103">
        <f t="shared" si="11"/>
        <v>748</v>
      </c>
      <c r="AD62" s="103">
        <f t="shared" si="11"/>
        <v>621</v>
      </c>
      <c r="AE62" s="103">
        <f t="shared" si="11"/>
        <v>588</v>
      </c>
      <c r="AF62" s="103">
        <f t="shared" si="11"/>
        <v>434</v>
      </c>
    </row>
  </sheetData>
  <mergeCells count="43">
    <mergeCell ref="A5:A11"/>
    <mergeCell ref="K7:R7"/>
    <mergeCell ref="M9:N9"/>
    <mergeCell ref="M8:P8"/>
    <mergeCell ref="O9:P9"/>
    <mergeCell ref="Q8:R9"/>
    <mergeCell ref="C7:F9"/>
    <mergeCell ref="E10:F10"/>
    <mergeCell ref="G10:H10"/>
    <mergeCell ref="G7:J9"/>
    <mergeCell ref="B5:B11"/>
    <mergeCell ref="U10:U11"/>
    <mergeCell ref="C6:R6"/>
    <mergeCell ref="S6:X6"/>
    <mergeCell ref="C5:X5"/>
    <mergeCell ref="I10:J10"/>
    <mergeCell ref="K10:K11"/>
    <mergeCell ref="L10:L11"/>
    <mergeCell ref="M10:M11"/>
    <mergeCell ref="N10:N11"/>
    <mergeCell ref="O10:O11"/>
    <mergeCell ref="P10:P11"/>
    <mergeCell ref="U7:V9"/>
    <mergeCell ref="W7:X9"/>
    <mergeCell ref="S7:T9"/>
    <mergeCell ref="K8:L9"/>
    <mergeCell ref="C10:D10"/>
    <mergeCell ref="V10:V11"/>
    <mergeCell ref="W10:W11"/>
    <mergeCell ref="X10:X11"/>
    <mergeCell ref="Y5:AF6"/>
    <mergeCell ref="AA1:AD1"/>
    <mergeCell ref="Y7:AB9"/>
    <mergeCell ref="AC7:AF9"/>
    <mergeCell ref="Y10:Z10"/>
    <mergeCell ref="AA10:AB10"/>
    <mergeCell ref="AC10:AD10"/>
    <mergeCell ref="AE10:AF10"/>
    <mergeCell ref="B4:AF4"/>
    <mergeCell ref="Q10:Q11"/>
    <mergeCell ref="R10:R11"/>
    <mergeCell ref="S10:S11"/>
    <mergeCell ref="T10:T11"/>
  </mergeCells>
  <pageMargins left="0" right="0" top="0.15748031496062992" bottom="0.15748031496062992" header="0" footer="0"/>
  <pageSetup paperSize="9" scale="53" orientation="landscape" r:id="rId1"/>
  <ignoredErrors>
    <ignoredError sqref="Y61:AF6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X62"/>
  <sheetViews>
    <sheetView zoomScale="89" zoomScaleNormal="89" workbookViewId="0">
      <pane ySplit="12" topLeftCell="A58" activePane="bottomLeft" state="frozen"/>
      <selection pane="bottomLeft" activeCell="C62" sqref="C62"/>
    </sheetView>
  </sheetViews>
  <sheetFormatPr defaultColWidth="9.140625" defaultRowHeight="15" x14ac:dyDescent="0.25"/>
  <cols>
    <col min="1" max="1" width="3.85546875" style="267" customWidth="1"/>
    <col min="2" max="2" width="42.85546875" style="26" customWidth="1"/>
    <col min="3" max="3" width="6.7109375" style="26" customWidth="1"/>
    <col min="4" max="4" width="6" style="267" customWidth="1"/>
    <col min="5" max="5" width="6.140625" style="267" customWidth="1"/>
    <col min="6" max="6" width="5.28515625" style="267" customWidth="1"/>
    <col min="7" max="7" width="7.7109375" style="267" customWidth="1"/>
    <col min="8" max="8" width="7.42578125" style="267" customWidth="1"/>
    <col min="9" max="10" width="6.42578125" style="267" customWidth="1"/>
    <col min="11" max="24" width="6" style="267" customWidth="1"/>
    <col min="25" max="50" width="6.140625" style="267" customWidth="1"/>
    <col min="51" max="16384" width="9.140625" style="267"/>
  </cols>
  <sheetData>
    <row r="1" spans="1:1012" s="17" customFormat="1" x14ac:dyDescent="0.25">
      <c r="B1" s="26"/>
      <c r="C1" s="26"/>
      <c r="AC1" s="319"/>
      <c r="AD1" s="319"/>
      <c r="AE1" s="319"/>
      <c r="AF1" s="319"/>
      <c r="AG1" s="319"/>
      <c r="AH1" s="136" t="s">
        <v>30</v>
      </c>
      <c r="AI1" s="136"/>
      <c r="AJ1" s="136"/>
      <c r="AK1" s="136"/>
      <c r="AL1" s="136"/>
      <c r="AM1" s="113"/>
      <c r="AN1" s="113"/>
      <c r="AO1" s="113"/>
      <c r="AP1" s="113"/>
      <c r="AQ1" s="113"/>
    </row>
    <row r="2" spans="1:1012" s="17" customFormat="1" x14ac:dyDescent="0.25">
      <c r="B2" s="26"/>
      <c r="C2" s="26"/>
      <c r="D2" s="359" t="s">
        <v>166</v>
      </c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</row>
    <row r="3" spans="1:1012" s="17" customFormat="1" x14ac:dyDescent="0.25">
      <c r="B3" s="26"/>
      <c r="C3" s="26"/>
    </row>
    <row r="4" spans="1:1012" s="335" customFormat="1" x14ac:dyDescent="0.25">
      <c r="B4" s="255"/>
      <c r="C4" s="255"/>
      <c r="D4" s="337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1"/>
      <c r="AB4" s="361"/>
      <c r="AC4" s="361"/>
      <c r="AD4" s="361"/>
      <c r="AE4" s="361"/>
      <c r="AF4" s="361"/>
      <c r="AG4" s="361"/>
      <c r="AH4" s="361"/>
      <c r="AI4" s="361"/>
      <c r="AJ4" s="361"/>
      <c r="AK4" s="361"/>
      <c r="AL4" s="361"/>
      <c r="AM4" s="361"/>
      <c r="AN4" s="361"/>
      <c r="AO4" s="361"/>
      <c r="AP4" s="361"/>
      <c r="AQ4" s="361"/>
      <c r="AR4" s="361"/>
      <c r="AS4" s="361"/>
      <c r="AT4" s="361"/>
      <c r="AU4" s="361"/>
      <c r="AV4" s="361"/>
      <c r="AW4" s="361"/>
      <c r="AX4" s="361"/>
    </row>
    <row r="5" spans="1:1012" s="335" customFormat="1" x14ac:dyDescent="0.25">
      <c r="B5" s="255"/>
      <c r="C5" s="255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</row>
    <row r="6" spans="1:1012" s="255" customFormat="1" ht="24.75" customHeight="1" x14ac:dyDescent="0.25">
      <c r="A6" s="182" t="s">
        <v>28</v>
      </c>
      <c r="B6" s="131" t="s">
        <v>40</v>
      </c>
      <c r="C6" s="120" t="s">
        <v>175</v>
      </c>
      <c r="D6" s="122"/>
      <c r="E6" s="120" t="s">
        <v>176</v>
      </c>
      <c r="F6" s="122"/>
      <c r="G6" s="120" t="s">
        <v>177</v>
      </c>
      <c r="H6" s="122"/>
      <c r="I6" s="156" t="s">
        <v>73</v>
      </c>
      <c r="J6" s="157"/>
      <c r="K6" s="130" t="s">
        <v>72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56" t="s">
        <v>178</v>
      </c>
      <c r="Z6" s="157"/>
      <c r="AA6" s="160" t="s">
        <v>179</v>
      </c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2"/>
      <c r="AQ6" s="166" t="s">
        <v>74</v>
      </c>
      <c r="AR6" s="167"/>
      <c r="AS6" s="167"/>
      <c r="AT6" s="167"/>
      <c r="AU6" s="167"/>
      <c r="AV6" s="167"/>
      <c r="AW6" s="167"/>
      <c r="AX6" s="168"/>
    </row>
    <row r="7" spans="1:1012" s="255" customFormat="1" ht="17.25" customHeight="1" x14ac:dyDescent="0.25">
      <c r="A7" s="183"/>
      <c r="B7" s="150"/>
      <c r="C7" s="176"/>
      <c r="D7" s="177"/>
      <c r="E7" s="176"/>
      <c r="F7" s="177"/>
      <c r="G7" s="176"/>
      <c r="H7" s="177"/>
      <c r="I7" s="180"/>
      <c r="J7" s="181"/>
      <c r="K7" s="163" t="s">
        <v>1</v>
      </c>
      <c r="L7" s="163"/>
      <c r="M7" s="130" t="s">
        <v>41</v>
      </c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80"/>
      <c r="Z7" s="181"/>
      <c r="AA7" s="180" t="s">
        <v>1</v>
      </c>
      <c r="AB7" s="181"/>
      <c r="AC7" s="120" t="s">
        <v>41</v>
      </c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2"/>
      <c r="AQ7" s="169" t="s">
        <v>1</v>
      </c>
      <c r="AR7" s="169"/>
      <c r="AS7" s="166" t="s">
        <v>41</v>
      </c>
      <c r="AT7" s="167"/>
      <c r="AU7" s="167"/>
      <c r="AV7" s="167"/>
      <c r="AW7" s="167"/>
      <c r="AX7" s="168"/>
    </row>
    <row r="8" spans="1:1012" s="335" customFormat="1" ht="15.75" customHeight="1" x14ac:dyDescent="0.25">
      <c r="A8" s="183"/>
      <c r="B8" s="150"/>
      <c r="C8" s="176"/>
      <c r="D8" s="177"/>
      <c r="E8" s="176"/>
      <c r="F8" s="177"/>
      <c r="G8" s="176"/>
      <c r="H8" s="177"/>
      <c r="I8" s="180"/>
      <c r="J8" s="181"/>
      <c r="K8" s="163"/>
      <c r="L8" s="163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80"/>
      <c r="Z8" s="181"/>
      <c r="AA8" s="180"/>
      <c r="AB8" s="181"/>
      <c r="AC8" s="153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69"/>
      <c r="AR8" s="169"/>
      <c r="AS8" s="120" t="s">
        <v>75</v>
      </c>
      <c r="AT8" s="121"/>
      <c r="AU8" s="121"/>
      <c r="AV8" s="122"/>
      <c r="AW8" s="170" t="s">
        <v>79</v>
      </c>
      <c r="AX8" s="171"/>
    </row>
    <row r="9" spans="1:1012" s="335" customFormat="1" ht="21.75" customHeight="1" x14ac:dyDescent="0.25">
      <c r="A9" s="183"/>
      <c r="B9" s="150"/>
      <c r="C9" s="153"/>
      <c r="D9" s="155"/>
      <c r="E9" s="153"/>
      <c r="F9" s="155"/>
      <c r="G9" s="153"/>
      <c r="H9" s="155"/>
      <c r="I9" s="180"/>
      <c r="J9" s="181"/>
      <c r="K9" s="163"/>
      <c r="L9" s="163"/>
      <c r="M9" s="163" t="s">
        <v>151</v>
      </c>
      <c r="N9" s="163"/>
      <c r="O9" s="163" t="s">
        <v>78</v>
      </c>
      <c r="P9" s="163"/>
      <c r="Q9" s="163" t="s">
        <v>71</v>
      </c>
      <c r="R9" s="163"/>
      <c r="S9" s="163" t="s">
        <v>93</v>
      </c>
      <c r="T9" s="163"/>
      <c r="U9" s="130" t="s">
        <v>94</v>
      </c>
      <c r="V9" s="130"/>
      <c r="W9" s="130"/>
      <c r="X9" s="130"/>
      <c r="Y9" s="180"/>
      <c r="Z9" s="181"/>
      <c r="AA9" s="180"/>
      <c r="AB9" s="181"/>
      <c r="AC9" s="156" t="s">
        <v>70</v>
      </c>
      <c r="AD9" s="157"/>
      <c r="AE9" s="156" t="s">
        <v>78</v>
      </c>
      <c r="AF9" s="157"/>
      <c r="AG9" s="156" t="s">
        <v>71</v>
      </c>
      <c r="AH9" s="157"/>
      <c r="AI9" s="156" t="s">
        <v>93</v>
      </c>
      <c r="AJ9" s="157"/>
      <c r="AK9" s="156" t="s">
        <v>94</v>
      </c>
      <c r="AL9" s="157"/>
      <c r="AM9" s="130" t="s">
        <v>94</v>
      </c>
      <c r="AN9" s="130"/>
      <c r="AO9" s="130"/>
      <c r="AP9" s="130"/>
      <c r="AQ9" s="169"/>
      <c r="AR9" s="169"/>
      <c r="AS9" s="153"/>
      <c r="AT9" s="154"/>
      <c r="AU9" s="154"/>
      <c r="AV9" s="155"/>
      <c r="AW9" s="172"/>
      <c r="AX9" s="173"/>
    </row>
    <row r="10" spans="1:1012" s="335" customFormat="1" ht="126" customHeight="1" x14ac:dyDescent="0.25">
      <c r="A10" s="183"/>
      <c r="B10" s="150"/>
      <c r="C10" s="163" t="s">
        <v>11</v>
      </c>
      <c r="D10" s="163"/>
      <c r="E10" s="178" t="s">
        <v>11</v>
      </c>
      <c r="F10" s="179"/>
      <c r="G10" s="178" t="s">
        <v>11</v>
      </c>
      <c r="H10" s="179"/>
      <c r="I10" s="158"/>
      <c r="J10" s="159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 t="s">
        <v>152</v>
      </c>
      <c r="V10" s="163"/>
      <c r="W10" s="163" t="s">
        <v>153</v>
      </c>
      <c r="X10" s="163"/>
      <c r="Y10" s="158"/>
      <c r="Z10" s="159"/>
      <c r="AA10" s="158"/>
      <c r="AB10" s="159"/>
      <c r="AC10" s="158"/>
      <c r="AD10" s="159"/>
      <c r="AE10" s="158"/>
      <c r="AF10" s="159"/>
      <c r="AG10" s="158"/>
      <c r="AH10" s="159"/>
      <c r="AI10" s="158"/>
      <c r="AJ10" s="159"/>
      <c r="AK10" s="158"/>
      <c r="AL10" s="159"/>
      <c r="AM10" s="163" t="s">
        <v>152</v>
      </c>
      <c r="AN10" s="163"/>
      <c r="AO10" s="163" t="s">
        <v>153</v>
      </c>
      <c r="AP10" s="163"/>
      <c r="AQ10" s="169"/>
      <c r="AR10" s="169"/>
      <c r="AS10" s="164" t="s">
        <v>76</v>
      </c>
      <c r="AT10" s="165"/>
      <c r="AU10" s="164" t="s">
        <v>95</v>
      </c>
      <c r="AV10" s="165"/>
      <c r="AW10" s="174"/>
      <c r="AX10" s="175"/>
    </row>
    <row r="11" spans="1:1012" s="335" customFormat="1" ht="16.5" customHeight="1" x14ac:dyDescent="0.25">
      <c r="A11" s="184"/>
      <c r="B11" s="151"/>
      <c r="C11" s="111">
        <v>2018</v>
      </c>
      <c r="D11" s="111">
        <v>2019</v>
      </c>
      <c r="E11" s="111">
        <v>2018</v>
      </c>
      <c r="F11" s="111">
        <v>2019</v>
      </c>
      <c r="G11" s="111">
        <v>2018</v>
      </c>
      <c r="H11" s="111">
        <v>2019</v>
      </c>
      <c r="I11" s="111">
        <v>2018</v>
      </c>
      <c r="J11" s="111">
        <v>2019</v>
      </c>
      <c r="K11" s="111">
        <v>2018</v>
      </c>
      <c r="L11" s="111">
        <v>2019</v>
      </c>
      <c r="M11" s="111">
        <v>2018</v>
      </c>
      <c r="N11" s="111">
        <v>2019</v>
      </c>
      <c r="O11" s="111">
        <v>2018</v>
      </c>
      <c r="P11" s="111">
        <v>2019</v>
      </c>
      <c r="Q11" s="111">
        <v>2018</v>
      </c>
      <c r="R11" s="111">
        <v>2019</v>
      </c>
      <c r="S11" s="111">
        <v>2018</v>
      </c>
      <c r="T11" s="111">
        <v>2019</v>
      </c>
      <c r="U11" s="111">
        <v>2018</v>
      </c>
      <c r="V11" s="111">
        <v>2019</v>
      </c>
      <c r="W11" s="111">
        <v>2018</v>
      </c>
      <c r="X11" s="111">
        <v>2019</v>
      </c>
      <c r="Y11" s="111">
        <v>2018</v>
      </c>
      <c r="Z11" s="111">
        <v>2019</v>
      </c>
      <c r="AA11" s="111">
        <v>2018</v>
      </c>
      <c r="AB11" s="111">
        <v>2019</v>
      </c>
      <c r="AC11" s="111">
        <v>2018</v>
      </c>
      <c r="AD11" s="111">
        <v>2019</v>
      </c>
      <c r="AE11" s="111">
        <v>2018</v>
      </c>
      <c r="AF11" s="111">
        <v>2019</v>
      </c>
      <c r="AG11" s="111">
        <v>2018</v>
      </c>
      <c r="AH11" s="111">
        <v>2019</v>
      </c>
      <c r="AI11" s="111">
        <v>2018</v>
      </c>
      <c r="AJ11" s="111">
        <v>2019</v>
      </c>
      <c r="AK11" s="111">
        <v>2018</v>
      </c>
      <c r="AL11" s="111">
        <v>2019</v>
      </c>
      <c r="AM11" s="111">
        <v>2018</v>
      </c>
      <c r="AN11" s="111">
        <v>2019</v>
      </c>
      <c r="AO11" s="111">
        <v>2018</v>
      </c>
      <c r="AP11" s="111">
        <v>2019</v>
      </c>
      <c r="AQ11" s="111">
        <v>2018</v>
      </c>
      <c r="AR11" s="111">
        <v>2019</v>
      </c>
      <c r="AS11" s="111">
        <v>2018</v>
      </c>
      <c r="AT11" s="111">
        <v>2019</v>
      </c>
      <c r="AU11" s="111">
        <v>2018</v>
      </c>
      <c r="AV11" s="111">
        <v>2019</v>
      </c>
      <c r="AW11" s="111">
        <v>2018</v>
      </c>
      <c r="AX11" s="111">
        <v>2019</v>
      </c>
    </row>
    <row r="12" spans="1:1012" s="41" customFormat="1" ht="15" customHeight="1" x14ac:dyDescent="0.2">
      <c r="A12" s="35">
        <v>1</v>
      </c>
      <c r="B12" s="12">
        <f>A12+1</f>
        <v>2</v>
      </c>
      <c r="C12" s="12">
        <f t="shared" ref="C12:AX12" si="0">B12+1</f>
        <v>3</v>
      </c>
      <c r="D12" s="12">
        <f t="shared" si="0"/>
        <v>4</v>
      </c>
      <c r="E12" s="12">
        <f t="shared" si="0"/>
        <v>5</v>
      </c>
      <c r="F12" s="12">
        <f t="shared" si="0"/>
        <v>6</v>
      </c>
      <c r="G12" s="12">
        <f t="shared" si="0"/>
        <v>7</v>
      </c>
      <c r="H12" s="12">
        <f t="shared" si="0"/>
        <v>8</v>
      </c>
      <c r="I12" s="12">
        <f t="shared" si="0"/>
        <v>9</v>
      </c>
      <c r="J12" s="12">
        <f t="shared" si="0"/>
        <v>10</v>
      </c>
      <c r="K12" s="12">
        <f t="shared" si="0"/>
        <v>11</v>
      </c>
      <c r="L12" s="12">
        <f t="shared" si="0"/>
        <v>12</v>
      </c>
      <c r="M12" s="12">
        <f t="shared" si="0"/>
        <v>13</v>
      </c>
      <c r="N12" s="12">
        <f t="shared" si="0"/>
        <v>14</v>
      </c>
      <c r="O12" s="12">
        <f t="shared" si="0"/>
        <v>15</v>
      </c>
      <c r="P12" s="12">
        <f t="shared" si="0"/>
        <v>16</v>
      </c>
      <c r="Q12" s="12">
        <f t="shared" si="0"/>
        <v>17</v>
      </c>
      <c r="R12" s="12">
        <f t="shared" si="0"/>
        <v>18</v>
      </c>
      <c r="S12" s="12">
        <f t="shared" si="0"/>
        <v>19</v>
      </c>
      <c r="T12" s="12">
        <f t="shared" si="0"/>
        <v>20</v>
      </c>
      <c r="U12" s="12">
        <f t="shared" si="0"/>
        <v>21</v>
      </c>
      <c r="V12" s="12">
        <f t="shared" si="0"/>
        <v>22</v>
      </c>
      <c r="W12" s="12">
        <f t="shared" si="0"/>
        <v>23</v>
      </c>
      <c r="X12" s="12">
        <f t="shared" si="0"/>
        <v>24</v>
      </c>
      <c r="Y12" s="12">
        <f t="shared" si="0"/>
        <v>25</v>
      </c>
      <c r="Z12" s="12">
        <f t="shared" si="0"/>
        <v>26</v>
      </c>
      <c r="AA12" s="12">
        <f t="shared" si="0"/>
        <v>27</v>
      </c>
      <c r="AB12" s="12">
        <f t="shared" si="0"/>
        <v>28</v>
      </c>
      <c r="AC12" s="12">
        <f t="shared" si="0"/>
        <v>29</v>
      </c>
      <c r="AD12" s="12">
        <f t="shared" si="0"/>
        <v>30</v>
      </c>
      <c r="AE12" s="12">
        <f t="shared" si="0"/>
        <v>31</v>
      </c>
      <c r="AF12" s="12">
        <f t="shared" si="0"/>
        <v>32</v>
      </c>
      <c r="AG12" s="12">
        <f t="shared" si="0"/>
        <v>33</v>
      </c>
      <c r="AH12" s="12">
        <f t="shared" si="0"/>
        <v>34</v>
      </c>
      <c r="AI12" s="12">
        <f t="shared" si="0"/>
        <v>35</v>
      </c>
      <c r="AJ12" s="12">
        <f t="shared" si="0"/>
        <v>36</v>
      </c>
      <c r="AK12" s="12">
        <f t="shared" si="0"/>
        <v>37</v>
      </c>
      <c r="AL12" s="12">
        <f t="shared" si="0"/>
        <v>38</v>
      </c>
      <c r="AM12" s="12">
        <f t="shared" si="0"/>
        <v>39</v>
      </c>
      <c r="AN12" s="12">
        <f t="shared" si="0"/>
        <v>40</v>
      </c>
      <c r="AO12" s="12">
        <f t="shared" si="0"/>
        <v>41</v>
      </c>
      <c r="AP12" s="12">
        <f t="shared" si="0"/>
        <v>42</v>
      </c>
      <c r="AQ12" s="12">
        <f t="shared" si="0"/>
        <v>43</v>
      </c>
      <c r="AR12" s="12">
        <f t="shared" si="0"/>
        <v>44</v>
      </c>
      <c r="AS12" s="12">
        <f t="shared" si="0"/>
        <v>45</v>
      </c>
      <c r="AT12" s="12">
        <f t="shared" si="0"/>
        <v>46</v>
      </c>
      <c r="AU12" s="12">
        <f t="shared" si="0"/>
        <v>47</v>
      </c>
      <c r="AV12" s="12">
        <f t="shared" si="0"/>
        <v>48</v>
      </c>
      <c r="AW12" s="12">
        <f t="shared" si="0"/>
        <v>49</v>
      </c>
      <c r="AX12" s="12">
        <f t="shared" si="0"/>
        <v>50</v>
      </c>
    </row>
    <row r="13" spans="1:1012" s="363" customFormat="1" ht="16.5" customHeight="1" x14ac:dyDescent="0.25">
      <c r="A13" s="362">
        <v>1</v>
      </c>
      <c r="B13" s="106" t="s">
        <v>181</v>
      </c>
      <c r="C13" s="111">
        <v>545</v>
      </c>
      <c r="D13" s="72">
        <v>603</v>
      </c>
      <c r="E13" s="72">
        <v>231</v>
      </c>
      <c r="F13" s="72">
        <v>261</v>
      </c>
      <c r="G13" s="72">
        <v>1692</v>
      </c>
      <c r="H13" s="72">
        <v>2283</v>
      </c>
      <c r="I13" s="72">
        <v>333</v>
      </c>
      <c r="J13" s="72">
        <v>347</v>
      </c>
      <c r="K13" s="72">
        <f>M13+O13+Q13+S13+U13+W13</f>
        <v>959</v>
      </c>
      <c r="L13" s="72">
        <v>1399</v>
      </c>
      <c r="M13" s="72">
        <v>51</v>
      </c>
      <c r="N13" s="72">
        <v>33</v>
      </c>
      <c r="O13" s="72">
        <v>192</v>
      </c>
      <c r="P13" s="72">
        <v>458</v>
      </c>
      <c r="Q13" s="72">
        <v>129</v>
      </c>
      <c r="R13" s="72">
        <v>143</v>
      </c>
      <c r="S13" s="72">
        <v>337</v>
      </c>
      <c r="T13" s="72">
        <v>338</v>
      </c>
      <c r="U13" s="72">
        <v>70</v>
      </c>
      <c r="V13" s="72">
        <v>132</v>
      </c>
      <c r="W13" s="72">
        <v>180</v>
      </c>
      <c r="X13" s="72">
        <v>272</v>
      </c>
      <c r="Y13" s="72">
        <v>144</v>
      </c>
      <c r="Z13" s="72">
        <v>150</v>
      </c>
      <c r="AA13" s="72">
        <f>AC13+AE13+AG13+AI13+AK13+AM13+AO13</f>
        <v>382</v>
      </c>
      <c r="AB13" s="72">
        <v>558</v>
      </c>
      <c r="AC13" s="72">
        <v>4</v>
      </c>
      <c r="AD13" s="72">
        <v>6</v>
      </c>
      <c r="AE13" s="72">
        <v>5</v>
      </c>
      <c r="AF13" s="72">
        <v>15</v>
      </c>
      <c r="AG13" s="72">
        <v>76</v>
      </c>
      <c r="AH13" s="72">
        <v>115</v>
      </c>
      <c r="AI13" s="72">
        <v>297</v>
      </c>
      <c r="AJ13" s="72">
        <v>302</v>
      </c>
      <c r="AK13" s="72"/>
      <c r="AL13" s="72">
        <v>37</v>
      </c>
      <c r="AM13" s="72"/>
      <c r="AN13" s="72">
        <v>75</v>
      </c>
      <c r="AO13" s="72"/>
      <c r="AP13" s="72"/>
      <c r="AQ13" s="72">
        <f>AS13+AU13+AW13</f>
        <v>486</v>
      </c>
      <c r="AR13" s="72">
        <f>AT13+AV13+AX13</f>
        <v>335</v>
      </c>
      <c r="AS13" s="72">
        <v>361</v>
      </c>
      <c r="AT13" s="72">
        <v>249</v>
      </c>
      <c r="AU13" s="72">
        <v>78</v>
      </c>
      <c r="AV13" s="72">
        <v>57</v>
      </c>
      <c r="AW13" s="72">
        <v>47</v>
      </c>
      <c r="AX13" s="72">
        <v>29</v>
      </c>
    </row>
    <row r="14" spans="1:1012" ht="30.75" customHeight="1" x14ac:dyDescent="0.25">
      <c r="A14" s="283">
        <f>A13+1</f>
        <v>2</v>
      </c>
      <c r="B14" s="25" t="s">
        <v>182</v>
      </c>
      <c r="C14" s="66">
        <v>418</v>
      </c>
      <c r="D14" s="71">
        <v>507</v>
      </c>
      <c r="E14" s="72">
        <v>61</v>
      </c>
      <c r="F14" s="72">
        <v>65</v>
      </c>
      <c r="G14" s="72">
        <v>1357</v>
      </c>
      <c r="H14" s="72">
        <v>1438</v>
      </c>
      <c r="I14" s="72">
        <v>10</v>
      </c>
      <c r="J14" s="72">
        <v>9</v>
      </c>
      <c r="K14" s="72">
        <v>757</v>
      </c>
      <c r="L14" s="72">
        <v>874</v>
      </c>
      <c r="M14" s="72">
        <v>0</v>
      </c>
      <c r="N14" s="72">
        <v>0</v>
      </c>
      <c r="O14" s="72">
        <v>14</v>
      </c>
      <c r="P14" s="72">
        <v>25</v>
      </c>
      <c r="Q14" s="72">
        <v>194</v>
      </c>
      <c r="R14" s="72">
        <v>195</v>
      </c>
      <c r="S14" s="72">
        <v>544</v>
      </c>
      <c r="T14" s="72">
        <v>598</v>
      </c>
      <c r="U14" s="364">
        <v>5</v>
      </c>
      <c r="V14" s="364">
        <v>56</v>
      </c>
      <c r="W14" s="364">
        <v>0</v>
      </c>
      <c r="X14" s="364">
        <v>0</v>
      </c>
      <c r="Y14" s="72">
        <v>81</v>
      </c>
      <c r="Z14" s="72">
        <v>65</v>
      </c>
      <c r="AA14" s="72">
        <v>400</v>
      </c>
      <c r="AB14" s="72">
        <v>706</v>
      </c>
      <c r="AC14" s="72">
        <v>0</v>
      </c>
      <c r="AD14" s="72">
        <v>0</v>
      </c>
      <c r="AE14" s="72">
        <v>2</v>
      </c>
      <c r="AF14" s="72">
        <v>6</v>
      </c>
      <c r="AG14" s="72">
        <v>139</v>
      </c>
      <c r="AH14" s="72">
        <v>102</v>
      </c>
      <c r="AI14" s="72">
        <v>259</v>
      </c>
      <c r="AJ14" s="72">
        <v>598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308</v>
      </c>
      <c r="AR14" s="72">
        <v>388</v>
      </c>
      <c r="AS14" s="72">
        <v>211</v>
      </c>
      <c r="AT14" s="72">
        <v>262</v>
      </c>
      <c r="AU14" s="72">
        <v>76</v>
      </c>
      <c r="AV14" s="72">
        <v>98</v>
      </c>
      <c r="AW14" s="72">
        <v>21</v>
      </c>
      <c r="AX14" s="72">
        <v>28</v>
      </c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  <c r="FL14" s="282"/>
      <c r="FM14" s="282"/>
      <c r="FN14" s="282"/>
      <c r="FO14" s="282"/>
      <c r="FP14" s="282"/>
      <c r="FQ14" s="282"/>
      <c r="FR14" s="282"/>
      <c r="FS14" s="282"/>
      <c r="FT14" s="282"/>
      <c r="FU14" s="282"/>
      <c r="FV14" s="282"/>
      <c r="FW14" s="282"/>
      <c r="FX14" s="282"/>
      <c r="FY14" s="282"/>
      <c r="FZ14" s="282"/>
      <c r="GA14" s="282"/>
      <c r="GB14" s="282"/>
      <c r="GC14" s="282"/>
      <c r="GD14" s="282"/>
      <c r="GE14" s="282"/>
      <c r="GF14" s="282"/>
      <c r="GG14" s="282"/>
      <c r="GH14" s="282"/>
      <c r="GI14" s="282"/>
      <c r="GJ14" s="282"/>
      <c r="GK14" s="282"/>
      <c r="GL14" s="282"/>
      <c r="GM14" s="282"/>
      <c r="GN14" s="282"/>
      <c r="GO14" s="282"/>
      <c r="GP14" s="282"/>
      <c r="GQ14" s="282"/>
      <c r="GR14" s="282"/>
      <c r="GS14" s="282"/>
      <c r="GT14" s="282"/>
      <c r="GU14" s="282"/>
      <c r="GV14" s="282"/>
      <c r="GW14" s="282"/>
      <c r="GX14" s="282"/>
      <c r="GY14" s="282"/>
      <c r="GZ14" s="282"/>
      <c r="HA14" s="282"/>
      <c r="HB14" s="282"/>
      <c r="HC14" s="282"/>
      <c r="HD14" s="282"/>
      <c r="HE14" s="282"/>
      <c r="HF14" s="282"/>
      <c r="HG14" s="282"/>
      <c r="HH14" s="282"/>
      <c r="HI14" s="282"/>
      <c r="HJ14" s="282"/>
      <c r="HK14" s="282"/>
      <c r="HL14" s="282"/>
      <c r="HM14" s="282"/>
      <c r="HN14" s="282"/>
      <c r="HO14" s="282"/>
      <c r="HP14" s="282"/>
      <c r="HQ14" s="282"/>
      <c r="HR14" s="282"/>
      <c r="HS14" s="282"/>
      <c r="HT14" s="282"/>
      <c r="HU14" s="282"/>
      <c r="HV14" s="282"/>
      <c r="HW14" s="282"/>
      <c r="HX14" s="282"/>
      <c r="HY14" s="282"/>
      <c r="HZ14" s="282"/>
      <c r="IA14" s="282"/>
      <c r="IB14" s="282"/>
      <c r="IC14" s="282"/>
      <c r="ID14" s="282"/>
      <c r="IE14" s="282"/>
      <c r="IF14" s="282"/>
      <c r="IG14" s="282"/>
      <c r="IH14" s="282"/>
      <c r="II14" s="282"/>
      <c r="IJ14" s="282"/>
      <c r="IK14" s="282"/>
      <c r="IL14" s="282"/>
      <c r="IM14" s="282"/>
      <c r="IN14" s="282"/>
      <c r="IO14" s="282"/>
      <c r="IP14" s="282"/>
      <c r="IQ14" s="282"/>
      <c r="IR14" s="282"/>
      <c r="IS14" s="282"/>
      <c r="IT14" s="282"/>
      <c r="IU14" s="282"/>
      <c r="IV14" s="282"/>
      <c r="IW14" s="282"/>
      <c r="IX14" s="282"/>
      <c r="IY14" s="282"/>
      <c r="IZ14" s="282"/>
      <c r="JA14" s="282"/>
      <c r="JB14" s="282"/>
      <c r="JC14" s="282"/>
      <c r="JD14" s="282"/>
      <c r="JE14" s="282"/>
      <c r="JF14" s="282"/>
      <c r="JG14" s="282"/>
      <c r="JH14" s="282"/>
      <c r="JI14" s="282"/>
      <c r="JJ14" s="282"/>
      <c r="JK14" s="282"/>
      <c r="JL14" s="282"/>
      <c r="JM14" s="282"/>
      <c r="JN14" s="282"/>
      <c r="JO14" s="282"/>
      <c r="JP14" s="282"/>
      <c r="JQ14" s="282"/>
      <c r="JR14" s="282"/>
      <c r="JS14" s="282"/>
      <c r="JT14" s="282"/>
      <c r="JU14" s="282"/>
      <c r="JV14" s="282"/>
      <c r="JW14" s="282"/>
      <c r="JX14" s="282"/>
      <c r="JY14" s="282"/>
      <c r="JZ14" s="282"/>
      <c r="KA14" s="282"/>
      <c r="KB14" s="282"/>
      <c r="KC14" s="282"/>
      <c r="KD14" s="282"/>
      <c r="KE14" s="282"/>
      <c r="KF14" s="282"/>
      <c r="KG14" s="282"/>
      <c r="KH14" s="282"/>
      <c r="KI14" s="282"/>
      <c r="KJ14" s="282"/>
      <c r="KK14" s="282"/>
      <c r="KL14" s="282"/>
      <c r="KM14" s="282"/>
      <c r="KN14" s="282"/>
      <c r="KO14" s="282"/>
      <c r="KP14" s="282"/>
      <c r="KQ14" s="282"/>
      <c r="KR14" s="282"/>
      <c r="KS14" s="282"/>
      <c r="KT14" s="282"/>
      <c r="KU14" s="282"/>
      <c r="KV14" s="282"/>
      <c r="KW14" s="282"/>
      <c r="KX14" s="282"/>
      <c r="KY14" s="282"/>
      <c r="KZ14" s="282"/>
      <c r="LA14" s="282"/>
      <c r="LB14" s="282"/>
      <c r="LC14" s="282"/>
      <c r="LD14" s="282"/>
      <c r="LE14" s="282"/>
      <c r="LF14" s="282"/>
      <c r="LG14" s="282"/>
      <c r="LH14" s="282"/>
      <c r="LI14" s="282"/>
      <c r="LJ14" s="282"/>
      <c r="LK14" s="282"/>
      <c r="LL14" s="282"/>
      <c r="LM14" s="282"/>
      <c r="LN14" s="282"/>
      <c r="LO14" s="282"/>
      <c r="LP14" s="282"/>
      <c r="LQ14" s="282"/>
      <c r="LR14" s="282"/>
      <c r="LS14" s="282"/>
      <c r="LT14" s="282"/>
      <c r="LU14" s="282"/>
      <c r="LV14" s="282"/>
      <c r="LW14" s="282"/>
      <c r="LX14" s="282"/>
      <c r="LY14" s="282"/>
      <c r="LZ14" s="282"/>
      <c r="MA14" s="282"/>
      <c r="MB14" s="282"/>
      <c r="MC14" s="282"/>
      <c r="MD14" s="282"/>
      <c r="ME14" s="282"/>
      <c r="MF14" s="282"/>
      <c r="MG14" s="282"/>
      <c r="MH14" s="282"/>
      <c r="MI14" s="282"/>
      <c r="MJ14" s="282"/>
      <c r="MK14" s="282"/>
      <c r="ML14" s="282"/>
      <c r="MM14" s="282"/>
      <c r="MN14" s="282"/>
      <c r="MO14" s="282"/>
      <c r="MP14" s="282"/>
      <c r="MQ14" s="282"/>
      <c r="MR14" s="282"/>
      <c r="MS14" s="282"/>
      <c r="MT14" s="282"/>
      <c r="MU14" s="282"/>
      <c r="MV14" s="282"/>
      <c r="MW14" s="282"/>
      <c r="MX14" s="282"/>
      <c r="MY14" s="282"/>
      <c r="MZ14" s="282"/>
      <c r="NA14" s="282"/>
      <c r="NB14" s="282"/>
      <c r="NC14" s="282"/>
      <c r="ND14" s="282"/>
      <c r="NE14" s="282"/>
      <c r="NF14" s="282"/>
      <c r="NG14" s="282"/>
      <c r="NH14" s="282"/>
      <c r="NI14" s="282"/>
      <c r="NJ14" s="282"/>
      <c r="NK14" s="282"/>
      <c r="NL14" s="282"/>
      <c r="NM14" s="282"/>
      <c r="NN14" s="282"/>
      <c r="NO14" s="282"/>
      <c r="NP14" s="282"/>
      <c r="NQ14" s="282"/>
      <c r="NR14" s="282"/>
      <c r="NS14" s="282"/>
      <c r="NT14" s="282"/>
      <c r="NU14" s="282"/>
      <c r="NV14" s="282"/>
      <c r="NW14" s="282"/>
      <c r="NX14" s="282"/>
      <c r="NY14" s="282"/>
      <c r="NZ14" s="282"/>
      <c r="OA14" s="282"/>
      <c r="OB14" s="282"/>
      <c r="OC14" s="282"/>
      <c r="OD14" s="282"/>
      <c r="OE14" s="282"/>
      <c r="OF14" s="282"/>
      <c r="OG14" s="282"/>
      <c r="OH14" s="282"/>
      <c r="OI14" s="282"/>
      <c r="OJ14" s="282"/>
      <c r="OK14" s="282"/>
      <c r="OL14" s="282"/>
      <c r="OM14" s="282"/>
      <c r="ON14" s="282"/>
      <c r="OO14" s="282"/>
      <c r="OP14" s="282"/>
      <c r="OQ14" s="282"/>
      <c r="OR14" s="282"/>
      <c r="OS14" s="282"/>
      <c r="OT14" s="282"/>
      <c r="OU14" s="282"/>
      <c r="OV14" s="282"/>
      <c r="OW14" s="282"/>
      <c r="OX14" s="282"/>
      <c r="OY14" s="282"/>
      <c r="OZ14" s="282"/>
      <c r="PA14" s="282"/>
      <c r="PB14" s="282"/>
      <c r="PC14" s="282"/>
      <c r="PD14" s="282"/>
      <c r="PE14" s="282"/>
      <c r="PF14" s="282"/>
      <c r="PG14" s="282"/>
      <c r="PH14" s="282"/>
      <c r="PI14" s="282"/>
      <c r="PJ14" s="282"/>
      <c r="PK14" s="282"/>
      <c r="PL14" s="282"/>
      <c r="PM14" s="282"/>
      <c r="PN14" s="282"/>
      <c r="PO14" s="282"/>
      <c r="PP14" s="282"/>
      <c r="PQ14" s="282"/>
      <c r="PR14" s="282"/>
      <c r="PS14" s="282"/>
      <c r="PT14" s="282"/>
      <c r="PU14" s="282"/>
      <c r="PV14" s="282"/>
      <c r="PW14" s="282"/>
      <c r="PX14" s="282"/>
      <c r="PY14" s="282"/>
      <c r="PZ14" s="282"/>
      <c r="QA14" s="282"/>
      <c r="QB14" s="282"/>
      <c r="QC14" s="282"/>
      <c r="QD14" s="282"/>
      <c r="QE14" s="282"/>
      <c r="QF14" s="282"/>
      <c r="QG14" s="282"/>
      <c r="QH14" s="282"/>
      <c r="QI14" s="282"/>
      <c r="QJ14" s="282"/>
      <c r="QK14" s="282"/>
      <c r="QL14" s="282"/>
      <c r="QM14" s="282"/>
      <c r="QN14" s="282"/>
      <c r="QO14" s="282"/>
      <c r="QP14" s="282"/>
      <c r="QQ14" s="282"/>
      <c r="QR14" s="282"/>
      <c r="QS14" s="282"/>
      <c r="QT14" s="282"/>
      <c r="QU14" s="282"/>
      <c r="QV14" s="282"/>
      <c r="QW14" s="282"/>
      <c r="QX14" s="282"/>
      <c r="QY14" s="282"/>
      <c r="QZ14" s="282"/>
      <c r="RA14" s="282"/>
      <c r="RB14" s="282"/>
      <c r="RC14" s="282"/>
      <c r="RD14" s="282"/>
      <c r="RE14" s="282"/>
      <c r="RF14" s="282"/>
      <c r="RG14" s="282"/>
      <c r="RH14" s="282"/>
      <c r="RI14" s="282"/>
      <c r="RJ14" s="282"/>
      <c r="RK14" s="282"/>
      <c r="RL14" s="282"/>
      <c r="RM14" s="282"/>
      <c r="RN14" s="282"/>
      <c r="RO14" s="282"/>
      <c r="RP14" s="282"/>
      <c r="RQ14" s="282"/>
      <c r="RR14" s="282"/>
      <c r="RS14" s="282"/>
      <c r="RT14" s="282"/>
      <c r="RU14" s="282"/>
      <c r="RV14" s="282"/>
      <c r="RW14" s="282"/>
      <c r="RX14" s="282"/>
      <c r="RY14" s="282"/>
      <c r="RZ14" s="282"/>
      <c r="SA14" s="282"/>
      <c r="SB14" s="282"/>
      <c r="SC14" s="282"/>
      <c r="SD14" s="282"/>
      <c r="SE14" s="282"/>
      <c r="SF14" s="282"/>
      <c r="SG14" s="282"/>
      <c r="SH14" s="282"/>
      <c r="SI14" s="282"/>
      <c r="SJ14" s="282"/>
      <c r="SK14" s="282"/>
      <c r="SL14" s="282"/>
      <c r="SM14" s="282"/>
      <c r="SN14" s="282"/>
      <c r="SO14" s="282"/>
      <c r="SP14" s="282"/>
      <c r="SQ14" s="282"/>
      <c r="SR14" s="282"/>
      <c r="SS14" s="282"/>
      <c r="ST14" s="282"/>
      <c r="SU14" s="282"/>
      <c r="SV14" s="282"/>
      <c r="SW14" s="282"/>
      <c r="SX14" s="282"/>
      <c r="SY14" s="282"/>
      <c r="SZ14" s="282"/>
      <c r="TA14" s="282"/>
      <c r="TB14" s="282"/>
      <c r="TC14" s="282"/>
      <c r="TD14" s="282"/>
      <c r="TE14" s="282"/>
      <c r="TF14" s="282"/>
      <c r="TG14" s="282"/>
      <c r="TH14" s="282"/>
      <c r="TI14" s="282"/>
      <c r="TJ14" s="282"/>
      <c r="TK14" s="282"/>
      <c r="TL14" s="282"/>
      <c r="TM14" s="282"/>
      <c r="TN14" s="282"/>
      <c r="TO14" s="282"/>
      <c r="TP14" s="282"/>
      <c r="TQ14" s="282"/>
      <c r="TR14" s="282"/>
      <c r="TS14" s="282"/>
      <c r="TT14" s="282"/>
      <c r="TU14" s="282"/>
      <c r="TV14" s="282"/>
      <c r="TW14" s="282"/>
      <c r="TX14" s="282"/>
      <c r="TY14" s="282"/>
      <c r="TZ14" s="282"/>
      <c r="UA14" s="282"/>
      <c r="UB14" s="282"/>
      <c r="UC14" s="282"/>
      <c r="UD14" s="282"/>
      <c r="UE14" s="282"/>
      <c r="UF14" s="282"/>
      <c r="UG14" s="282"/>
      <c r="UH14" s="282"/>
      <c r="UI14" s="282"/>
      <c r="UJ14" s="282"/>
      <c r="UK14" s="282"/>
      <c r="UL14" s="282"/>
      <c r="UM14" s="282"/>
      <c r="UN14" s="282"/>
      <c r="UO14" s="282"/>
      <c r="UP14" s="282"/>
      <c r="UQ14" s="282"/>
      <c r="UR14" s="282"/>
      <c r="US14" s="282"/>
      <c r="UT14" s="282"/>
      <c r="UU14" s="282"/>
      <c r="UV14" s="282"/>
      <c r="UW14" s="282"/>
      <c r="UX14" s="282"/>
      <c r="UY14" s="282"/>
      <c r="UZ14" s="282"/>
      <c r="VA14" s="282"/>
      <c r="VB14" s="282"/>
      <c r="VC14" s="282"/>
      <c r="VD14" s="282"/>
      <c r="VE14" s="282"/>
      <c r="VF14" s="282"/>
      <c r="VG14" s="282"/>
      <c r="VH14" s="282"/>
      <c r="VI14" s="282"/>
      <c r="VJ14" s="282"/>
      <c r="VK14" s="282"/>
      <c r="VL14" s="282"/>
      <c r="VM14" s="282"/>
      <c r="VN14" s="282"/>
      <c r="VO14" s="282"/>
      <c r="VP14" s="282"/>
      <c r="VQ14" s="282"/>
      <c r="VR14" s="282"/>
      <c r="VS14" s="282"/>
      <c r="VT14" s="282"/>
      <c r="VU14" s="282"/>
      <c r="VV14" s="282"/>
      <c r="VW14" s="282"/>
      <c r="VX14" s="282"/>
      <c r="VY14" s="282"/>
      <c r="VZ14" s="282"/>
      <c r="WA14" s="282"/>
      <c r="WB14" s="282"/>
      <c r="WC14" s="282"/>
      <c r="WD14" s="282"/>
      <c r="WE14" s="282"/>
      <c r="WF14" s="282"/>
      <c r="WG14" s="282"/>
      <c r="WH14" s="282"/>
      <c r="WI14" s="282"/>
      <c r="WJ14" s="282"/>
      <c r="WK14" s="282"/>
      <c r="WL14" s="282"/>
      <c r="WM14" s="282"/>
      <c r="WN14" s="282"/>
      <c r="WO14" s="282"/>
      <c r="WP14" s="282"/>
      <c r="WQ14" s="282"/>
      <c r="WR14" s="282"/>
      <c r="WS14" s="282"/>
      <c r="WT14" s="282"/>
      <c r="WU14" s="282"/>
      <c r="WV14" s="282"/>
      <c r="WW14" s="282"/>
      <c r="WX14" s="282"/>
      <c r="WY14" s="282"/>
      <c r="WZ14" s="282"/>
      <c r="XA14" s="282"/>
      <c r="XB14" s="282"/>
      <c r="XC14" s="282"/>
      <c r="XD14" s="282"/>
      <c r="XE14" s="282"/>
      <c r="XF14" s="282"/>
      <c r="XG14" s="282"/>
      <c r="XH14" s="282"/>
      <c r="XI14" s="282"/>
      <c r="XJ14" s="282"/>
      <c r="XK14" s="282"/>
      <c r="XL14" s="282"/>
      <c r="XM14" s="282"/>
      <c r="XN14" s="282"/>
      <c r="XO14" s="282"/>
      <c r="XP14" s="282"/>
      <c r="XQ14" s="282"/>
      <c r="XR14" s="282"/>
      <c r="XS14" s="282"/>
      <c r="XT14" s="282"/>
      <c r="XU14" s="282"/>
      <c r="XV14" s="282"/>
      <c r="XW14" s="282"/>
      <c r="XX14" s="282"/>
      <c r="XY14" s="282"/>
      <c r="XZ14" s="282"/>
      <c r="YA14" s="282"/>
      <c r="YB14" s="282"/>
      <c r="YC14" s="282"/>
      <c r="YD14" s="282"/>
      <c r="YE14" s="282"/>
      <c r="YF14" s="282"/>
      <c r="YG14" s="282"/>
      <c r="YH14" s="282"/>
      <c r="YI14" s="282"/>
      <c r="YJ14" s="282"/>
      <c r="YK14" s="282"/>
      <c r="YL14" s="282"/>
      <c r="YM14" s="282"/>
      <c r="YN14" s="282"/>
      <c r="YO14" s="282"/>
      <c r="YP14" s="282"/>
      <c r="YQ14" s="282"/>
      <c r="YR14" s="282"/>
      <c r="YS14" s="282"/>
      <c r="YT14" s="282"/>
      <c r="YU14" s="282"/>
      <c r="YV14" s="282"/>
      <c r="YW14" s="282"/>
      <c r="YX14" s="282"/>
      <c r="YY14" s="282"/>
      <c r="YZ14" s="282"/>
      <c r="ZA14" s="282"/>
      <c r="ZB14" s="282"/>
      <c r="ZC14" s="282"/>
      <c r="ZD14" s="282"/>
      <c r="ZE14" s="282"/>
      <c r="ZF14" s="282"/>
      <c r="ZG14" s="282"/>
      <c r="ZH14" s="282"/>
      <c r="ZI14" s="282"/>
      <c r="ZJ14" s="282"/>
      <c r="ZK14" s="282"/>
      <c r="ZL14" s="282"/>
      <c r="ZM14" s="282"/>
      <c r="ZN14" s="282"/>
      <c r="ZO14" s="282"/>
      <c r="ZP14" s="282"/>
      <c r="ZQ14" s="282"/>
      <c r="ZR14" s="282"/>
      <c r="ZS14" s="282"/>
      <c r="ZT14" s="282"/>
      <c r="ZU14" s="282"/>
      <c r="ZV14" s="282"/>
      <c r="ZW14" s="282"/>
      <c r="ZX14" s="282"/>
      <c r="ZY14" s="282"/>
      <c r="ZZ14" s="282"/>
      <c r="AAA14" s="282"/>
      <c r="AAB14" s="282"/>
      <c r="AAC14" s="282"/>
      <c r="AAD14" s="282"/>
      <c r="AAE14" s="282"/>
      <c r="AAF14" s="282"/>
      <c r="AAG14" s="282"/>
      <c r="AAH14" s="282"/>
      <c r="AAI14" s="282"/>
      <c r="AAJ14" s="282"/>
      <c r="AAK14" s="282"/>
      <c r="AAL14" s="282"/>
      <c r="AAM14" s="282"/>
      <c r="AAN14" s="282"/>
      <c r="AAO14" s="282"/>
      <c r="AAP14" s="282"/>
      <c r="AAQ14" s="282"/>
      <c r="AAR14" s="282"/>
      <c r="AAS14" s="282"/>
      <c r="AAT14" s="282"/>
      <c r="AAU14" s="282"/>
      <c r="AAV14" s="282"/>
      <c r="AAW14" s="282"/>
      <c r="AAX14" s="282"/>
      <c r="AAY14" s="282"/>
      <c r="AAZ14" s="282"/>
      <c r="ABA14" s="282"/>
      <c r="ABB14" s="282"/>
      <c r="ABC14" s="282"/>
      <c r="ABD14" s="282"/>
      <c r="ABE14" s="282"/>
      <c r="ABF14" s="282"/>
      <c r="ABG14" s="282"/>
      <c r="ABH14" s="282"/>
      <c r="ABI14" s="282"/>
      <c r="ABJ14" s="282"/>
      <c r="ABK14" s="282"/>
      <c r="ABL14" s="282"/>
      <c r="ABM14" s="282"/>
      <c r="ABN14" s="282"/>
      <c r="ABO14" s="282"/>
      <c r="ABP14" s="282"/>
      <c r="ABQ14" s="282"/>
      <c r="ABR14" s="282"/>
      <c r="ABS14" s="282"/>
      <c r="ABT14" s="282"/>
      <c r="ABU14" s="282"/>
      <c r="ABV14" s="282"/>
      <c r="ABW14" s="282"/>
      <c r="ABX14" s="282"/>
      <c r="ABY14" s="282"/>
      <c r="ABZ14" s="282"/>
      <c r="ACA14" s="282"/>
      <c r="ACB14" s="282"/>
      <c r="ACC14" s="282"/>
      <c r="ACD14" s="282"/>
      <c r="ACE14" s="282"/>
      <c r="ACF14" s="282"/>
      <c r="ACG14" s="282"/>
      <c r="ACH14" s="282"/>
      <c r="ACI14" s="282"/>
      <c r="ACJ14" s="282"/>
      <c r="ACK14" s="282"/>
      <c r="ACL14" s="282"/>
      <c r="ACM14" s="282"/>
      <c r="ACN14" s="282"/>
      <c r="ACO14" s="282"/>
      <c r="ACP14" s="282"/>
      <c r="ACQ14" s="282"/>
      <c r="ACR14" s="282"/>
      <c r="ACS14" s="282"/>
      <c r="ACT14" s="282"/>
      <c r="ACU14" s="282"/>
      <c r="ACV14" s="282"/>
      <c r="ACW14" s="282"/>
      <c r="ACX14" s="282"/>
      <c r="ACY14" s="282"/>
      <c r="ACZ14" s="282"/>
      <c r="ADA14" s="282"/>
      <c r="ADB14" s="282"/>
      <c r="ADC14" s="282"/>
      <c r="ADD14" s="282"/>
      <c r="ADE14" s="282"/>
      <c r="ADF14" s="282"/>
      <c r="ADG14" s="282"/>
      <c r="ADH14" s="282"/>
      <c r="ADI14" s="282"/>
      <c r="ADJ14" s="282"/>
      <c r="ADK14" s="282"/>
      <c r="ADL14" s="282"/>
      <c r="ADM14" s="282"/>
      <c r="ADN14" s="282"/>
      <c r="ADO14" s="282"/>
      <c r="ADP14" s="282"/>
      <c r="ADQ14" s="282"/>
      <c r="ADR14" s="282"/>
      <c r="ADS14" s="282"/>
      <c r="ADT14" s="282"/>
      <c r="ADU14" s="282"/>
      <c r="ADV14" s="282"/>
      <c r="ADW14" s="282"/>
      <c r="ADX14" s="282"/>
      <c r="ADY14" s="282"/>
      <c r="ADZ14" s="282"/>
      <c r="AEA14" s="282"/>
      <c r="AEB14" s="282"/>
      <c r="AEC14" s="282"/>
      <c r="AED14" s="282"/>
      <c r="AEE14" s="282"/>
      <c r="AEF14" s="282"/>
      <c r="AEG14" s="282"/>
      <c r="AEH14" s="282"/>
      <c r="AEI14" s="282"/>
      <c r="AEJ14" s="282"/>
      <c r="AEK14" s="282"/>
      <c r="AEL14" s="282"/>
      <c r="AEM14" s="282"/>
      <c r="AEN14" s="282"/>
      <c r="AEO14" s="282"/>
      <c r="AEP14" s="282"/>
      <c r="AEQ14" s="282"/>
      <c r="AER14" s="282"/>
      <c r="AES14" s="282"/>
      <c r="AET14" s="282"/>
      <c r="AEU14" s="282"/>
      <c r="AEV14" s="282"/>
      <c r="AEW14" s="282"/>
      <c r="AEX14" s="282"/>
      <c r="AEY14" s="282"/>
      <c r="AEZ14" s="282"/>
      <c r="AFA14" s="282"/>
      <c r="AFB14" s="282"/>
      <c r="AFC14" s="282"/>
      <c r="AFD14" s="282"/>
      <c r="AFE14" s="282"/>
      <c r="AFF14" s="282"/>
      <c r="AFG14" s="282"/>
      <c r="AFH14" s="282"/>
      <c r="AFI14" s="282"/>
      <c r="AFJ14" s="282"/>
      <c r="AFK14" s="282"/>
      <c r="AFL14" s="282"/>
      <c r="AFM14" s="282"/>
      <c r="AFN14" s="282"/>
      <c r="AFO14" s="282"/>
      <c r="AFP14" s="282"/>
      <c r="AFQ14" s="282"/>
      <c r="AFR14" s="282"/>
      <c r="AFS14" s="282"/>
      <c r="AFT14" s="282"/>
      <c r="AFU14" s="282"/>
      <c r="AFV14" s="282"/>
      <c r="AFW14" s="282"/>
      <c r="AFX14" s="282"/>
      <c r="AFY14" s="282"/>
      <c r="AFZ14" s="282"/>
      <c r="AGA14" s="282"/>
      <c r="AGB14" s="282"/>
      <c r="AGC14" s="282"/>
      <c r="AGD14" s="282"/>
      <c r="AGE14" s="282"/>
      <c r="AGF14" s="282"/>
      <c r="AGG14" s="282"/>
      <c r="AGH14" s="282"/>
      <c r="AGI14" s="282"/>
      <c r="AGJ14" s="282"/>
      <c r="AGK14" s="282"/>
      <c r="AGL14" s="282"/>
      <c r="AGM14" s="282"/>
      <c r="AGN14" s="282"/>
      <c r="AGO14" s="282"/>
      <c r="AGP14" s="282"/>
      <c r="AGQ14" s="282"/>
      <c r="AGR14" s="282"/>
      <c r="AGS14" s="282"/>
      <c r="AGT14" s="282"/>
      <c r="AGU14" s="282"/>
      <c r="AGV14" s="282"/>
      <c r="AGW14" s="282"/>
      <c r="AGX14" s="282"/>
      <c r="AGY14" s="282"/>
      <c r="AGZ14" s="282"/>
      <c r="AHA14" s="282"/>
      <c r="AHB14" s="282"/>
      <c r="AHC14" s="282"/>
      <c r="AHD14" s="282"/>
      <c r="AHE14" s="282"/>
      <c r="AHF14" s="282"/>
      <c r="AHG14" s="282"/>
      <c r="AHH14" s="282"/>
      <c r="AHI14" s="282"/>
      <c r="AHJ14" s="282"/>
      <c r="AHK14" s="282"/>
      <c r="AHL14" s="282"/>
      <c r="AHM14" s="282"/>
      <c r="AHN14" s="282"/>
      <c r="AHO14" s="282"/>
      <c r="AHP14" s="282"/>
      <c r="AHQ14" s="282"/>
      <c r="AHR14" s="282"/>
      <c r="AHS14" s="282"/>
      <c r="AHT14" s="282"/>
      <c r="AHU14" s="282"/>
      <c r="AHV14" s="282"/>
      <c r="AHW14" s="282"/>
      <c r="AHX14" s="282"/>
      <c r="AHY14" s="282"/>
      <c r="AHZ14" s="282"/>
      <c r="AIA14" s="282"/>
      <c r="AIB14" s="282"/>
      <c r="AIC14" s="282"/>
      <c r="AID14" s="282"/>
      <c r="AIE14" s="282"/>
      <c r="AIF14" s="282"/>
      <c r="AIG14" s="282"/>
      <c r="AIH14" s="282"/>
      <c r="AII14" s="282"/>
      <c r="AIJ14" s="282"/>
      <c r="AIK14" s="282"/>
      <c r="AIL14" s="282"/>
      <c r="AIM14" s="282"/>
      <c r="AIN14" s="282"/>
      <c r="AIO14" s="282"/>
      <c r="AIP14" s="282"/>
      <c r="AIQ14" s="282"/>
      <c r="AIR14" s="282"/>
      <c r="AIS14" s="282"/>
      <c r="AIT14" s="282"/>
      <c r="AIU14" s="282"/>
      <c r="AIV14" s="282"/>
      <c r="AIW14" s="282"/>
      <c r="AIX14" s="282"/>
      <c r="AIY14" s="282"/>
      <c r="AIZ14" s="282"/>
      <c r="AJA14" s="282"/>
      <c r="AJB14" s="282"/>
      <c r="AJC14" s="282"/>
      <c r="AJD14" s="282"/>
      <c r="AJE14" s="282"/>
      <c r="AJF14" s="282"/>
      <c r="AJG14" s="282"/>
      <c r="AJH14" s="282"/>
      <c r="AJI14" s="282"/>
      <c r="AJJ14" s="282"/>
      <c r="AJK14" s="282"/>
      <c r="AJL14" s="282"/>
      <c r="AJM14" s="282"/>
      <c r="AJN14" s="282"/>
      <c r="AJO14" s="282"/>
      <c r="AJP14" s="282"/>
      <c r="AJQ14" s="282"/>
      <c r="AJR14" s="282"/>
      <c r="AJS14" s="282"/>
      <c r="AJT14" s="282"/>
      <c r="AJU14" s="282"/>
      <c r="AJV14" s="282"/>
      <c r="AJW14" s="282"/>
      <c r="AJX14" s="282"/>
      <c r="AJY14" s="282"/>
      <c r="AJZ14" s="282"/>
      <c r="AKA14" s="282"/>
      <c r="AKB14" s="282"/>
      <c r="AKC14" s="282"/>
      <c r="AKD14" s="282"/>
      <c r="AKE14" s="282"/>
      <c r="AKF14" s="282"/>
      <c r="AKG14" s="282"/>
      <c r="AKH14" s="282"/>
      <c r="AKI14" s="282"/>
      <c r="AKJ14" s="282"/>
      <c r="AKK14" s="282"/>
      <c r="AKL14" s="282"/>
      <c r="AKM14" s="282"/>
      <c r="AKN14" s="282"/>
      <c r="AKO14" s="282"/>
      <c r="AKP14" s="282"/>
      <c r="AKQ14" s="282"/>
      <c r="AKR14" s="282"/>
      <c r="AKS14" s="282"/>
      <c r="AKT14" s="282"/>
      <c r="AKU14" s="282"/>
      <c r="AKV14" s="282"/>
      <c r="AKW14" s="282"/>
      <c r="AKX14" s="282"/>
      <c r="AKY14" s="282"/>
      <c r="AKZ14" s="282"/>
      <c r="ALA14" s="282"/>
      <c r="ALB14" s="282"/>
      <c r="ALC14" s="282"/>
      <c r="ALD14" s="282"/>
      <c r="ALE14" s="282"/>
      <c r="ALF14" s="282"/>
      <c r="ALG14" s="282"/>
      <c r="ALH14" s="282"/>
      <c r="ALI14" s="282"/>
      <c r="ALJ14" s="282"/>
      <c r="ALK14" s="282"/>
      <c r="ALL14" s="282"/>
      <c r="ALM14" s="282"/>
      <c r="ALN14" s="282"/>
      <c r="ALO14" s="282"/>
      <c r="ALP14" s="282"/>
      <c r="ALQ14" s="282"/>
      <c r="ALR14" s="282"/>
      <c r="ALS14" s="282"/>
      <c r="ALT14" s="282"/>
      <c r="ALU14" s="282"/>
      <c r="ALV14" s="282"/>
      <c r="ALW14" s="282"/>
      <c r="ALX14" s="282"/>
    </row>
    <row r="15" spans="1:1012" ht="31.5" customHeight="1" x14ac:dyDescent="0.25">
      <c r="A15" s="283">
        <f t="shared" ref="A15:A25" si="1">A14+1</f>
        <v>3</v>
      </c>
      <c r="B15" s="25" t="s">
        <v>183</v>
      </c>
      <c r="C15" s="66">
        <v>753</v>
      </c>
      <c r="D15" s="71">
        <v>847</v>
      </c>
      <c r="E15" s="72">
        <v>92</v>
      </c>
      <c r="F15" s="72">
        <v>76</v>
      </c>
      <c r="G15" s="72">
        <v>2290</v>
      </c>
      <c r="H15" s="72">
        <v>2050</v>
      </c>
      <c r="I15" s="72">
        <v>126</v>
      </c>
      <c r="J15" s="72">
        <v>115</v>
      </c>
      <c r="K15" s="72">
        <v>1358</v>
      </c>
      <c r="L15" s="72">
        <v>1166</v>
      </c>
      <c r="M15" s="72">
        <v>0</v>
      </c>
      <c r="N15" s="72">
        <v>0</v>
      </c>
      <c r="O15" s="72">
        <v>11</v>
      </c>
      <c r="P15" s="72">
        <v>16</v>
      </c>
      <c r="Q15" s="72">
        <v>210</v>
      </c>
      <c r="R15" s="72">
        <v>168</v>
      </c>
      <c r="S15" s="72">
        <v>1067</v>
      </c>
      <c r="T15" s="72">
        <v>906</v>
      </c>
      <c r="U15" s="72">
        <v>18</v>
      </c>
      <c r="V15" s="72">
        <v>19</v>
      </c>
      <c r="W15" s="72">
        <v>52</v>
      </c>
      <c r="X15" s="72">
        <v>57</v>
      </c>
      <c r="Y15" s="72">
        <v>165</v>
      </c>
      <c r="Z15" s="72">
        <v>180</v>
      </c>
      <c r="AA15" s="72">
        <v>408</v>
      </c>
      <c r="AB15" s="72">
        <v>372</v>
      </c>
      <c r="AC15" s="72">
        <v>0</v>
      </c>
      <c r="AD15" s="72">
        <v>0</v>
      </c>
      <c r="AE15" s="72">
        <v>9</v>
      </c>
      <c r="AF15" s="72">
        <v>0</v>
      </c>
      <c r="AG15" s="72">
        <v>56</v>
      </c>
      <c r="AH15" s="72">
        <v>32</v>
      </c>
      <c r="AI15" s="72">
        <v>343</v>
      </c>
      <c r="AJ15" s="72">
        <v>300</v>
      </c>
      <c r="AK15" s="72">
        <v>0</v>
      </c>
      <c r="AL15" s="72">
        <v>0</v>
      </c>
      <c r="AM15" s="72">
        <v>0</v>
      </c>
      <c r="AN15" s="72">
        <v>40</v>
      </c>
      <c r="AO15" s="72">
        <v>0</v>
      </c>
      <c r="AP15" s="72">
        <v>0</v>
      </c>
      <c r="AQ15" s="72">
        <v>280</v>
      </c>
      <c r="AR15" s="72">
        <v>310</v>
      </c>
      <c r="AS15" s="72">
        <v>145</v>
      </c>
      <c r="AT15" s="72">
        <v>151</v>
      </c>
      <c r="AU15" s="72">
        <v>74</v>
      </c>
      <c r="AV15" s="72">
        <v>85</v>
      </c>
      <c r="AW15" s="72">
        <v>61</v>
      </c>
      <c r="AX15" s="72">
        <v>74</v>
      </c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282"/>
      <c r="HO15" s="282"/>
      <c r="HP15" s="282"/>
      <c r="HQ15" s="282"/>
      <c r="HR15" s="282"/>
      <c r="HS15" s="282"/>
      <c r="HT15" s="282"/>
      <c r="HU15" s="282"/>
      <c r="HV15" s="282"/>
      <c r="HW15" s="282"/>
      <c r="HX15" s="282"/>
      <c r="HY15" s="282"/>
      <c r="HZ15" s="282"/>
      <c r="IA15" s="282"/>
      <c r="IB15" s="282"/>
      <c r="IC15" s="282"/>
      <c r="ID15" s="282"/>
      <c r="IE15" s="282"/>
      <c r="IF15" s="282"/>
      <c r="IG15" s="282"/>
      <c r="IH15" s="282"/>
      <c r="II15" s="282"/>
      <c r="IJ15" s="282"/>
      <c r="IK15" s="282"/>
      <c r="IL15" s="282"/>
      <c r="IM15" s="282"/>
      <c r="IN15" s="282"/>
      <c r="IO15" s="282"/>
      <c r="IP15" s="282"/>
      <c r="IQ15" s="282"/>
      <c r="IR15" s="282"/>
      <c r="IS15" s="282"/>
      <c r="IT15" s="282"/>
      <c r="IU15" s="282"/>
      <c r="IV15" s="282"/>
      <c r="IW15" s="282"/>
      <c r="IX15" s="282"/>
      <c r="IY15" s="282"/>
      <c r="IZ15" s="282"/>
      <c r="JA15" s="282"/>
      <c r="JB15" s="282"/>
      <c r="JC15" s="282"/>
      <c r="JD15" s="282"/>
      <c r="JE15" s="282"/>
      <c r="JF15" s="282"/>
      <c r="JG15" s="282"/>
      <c r="JH15" s="282"/>
      <c r="JI15" s="282"/>
      <c r="JJ15" s="282"/>
      <c r="JK15" s="282"/>
      <c r="JL15" s="282"/>
      <c r="JM15" s="282"/>
      <c r="JN15" s="282"/>
      <c r="JO15" s="282"/>
      <c r="JP15" s="282"/>
      <c r="JQ15" s="282"/>
      <c r="JR15" s="282"/>
      <c r="JS15" s="282"/>
      <c r="JT15" s="282"/>
      <c r="JU15" s="282"/>
      <c r="JV15" s="282"/>
      <c r="JW15" s="282"/>
      <c r="JX15" s="282"/>
      <c r="JY15" s="282"/>
      <c r="JZ15" s="282"/>
      <c r="KA15" s="282"/>
      <c r="KB15" s="282"/>
      <c r="KC15" s="282"/>
      <c r="KD15" s="282"/>
      <c r="KE15" s="282"/>
      <c r="KF15" s="282"/>
      <c r="KG15" s="282"/>
      <c r="KH15" s="282"/>
      <c r="KI15" s="282"/>
      <c r="KJ15" s="282"/>
      <c r="KK15" s="282"/>
      <c r="KL15" s="282"/>
      <c r="KM15" s="282"/>
      <c r="KN15" s="282"/>
      <c r="KO15" s="282"/>
      <c r="KP15" s="282"/>
      <c r="KQ15" s="282"/>
      <c r="KR15" s="282"/>
      <c r="KS15" s="282"/>
      <c r="KT15" s="282"/>
      <c r="KU15" s="282"/>
      <c r="KV15" s="282"/>
      <c r="KW15" s="282"/>
      <c r="KX15" s="282"/>
      <c r="KY15" s="282"/>
      <c r="KZ15" s="282"/>
      <c r="LA15" s="282"/>
      <c r="LB15" s="282"/>
      <c r="LC15" s="282"/>
      <c r="LD15" s="282"/>
      <c r="LE15" s="282"/>
      <c r="LF15" s="282"/>
      <c r="LG15" s="282"/>
      <c r="LH15" s="282"/>
      <c r="LI15" s="282"/>
      <c r="LJ15" s="282"/>
      <c r="LK15" s="282"/>
      <c r="LL15" s="282"/>
      <c r="LM15" s="282"/>
      <c r="LN15" s="282"/>
      <c r="LO15" s="282"/>
      <c r="LP15" s="282"/>
      <c r="LQ15" s="282"/>
      <c r="LR15" s="282"/>
      <c r="LS15" s="282"/>
      <c r="LT15" s="282"/>
      <c r="LU15" s="282"/>
      <c r="LV15" s="282"/>
      <c r="LW15" s="282"/>
      <c r="LX15" s="282"/>
      <c r="LY15" s="282"/>
      <c r="LZ15" s="282"/>
      <c r="MA15" s="282"/>
      <c r="MB15" s="282"/>
      <c r="MC15" s="282"/>
      <c r="MD15" s="282"/>
      <c r="ME15" s="282"/>
      <c r="MF15" s="282"/>
      <c r="MG15" s="282"/>
      <c r="MH15" s="282"/>
      <c r="MI15" s="282"/>
      <c r="MJ15" s="282"/>
      <c r="MK15" s="282"/>
      <c r="ML15" s="282"/>
      <c r="MM15" s="282"/>
      <c r="MN15" s="282"/>
      <c r="MO15" s="282"/>
      <c r="MP15" s="282"/>
      <c r="MQ15" s="282"/>
      <c r="MR15" s="282"/>
      <c r="MS15" s="282"/>
      <c r="MT15" s="282"/>
      <c r="MU15" s="282"/>
      <c r="MV15" s="282"/>
      <c r="MW15" s="282"/>
      <c r="MX15" s="282"/>
      <c r="MY15" s="282"/>
      <c r="MZ15" s="282"/>
      <c r="NA15" s="282"/>
      <c r="NB15" s="282"/>
      <c r="NC15" s="282"/>
      <c r="ND15" s="282"/>
      <c r="NE15" s="282"/>
      <c r="NF15" s="282"/>
      <c r="NG15" s="282"/>
      <c r="NH15" s="282"/>
      <c r="NI15" s="282"/>
      <c r="NJ15" s="282"/>
      <c r="NK15" s="282"/>
      <c r="NL15" s="282"/>
      <c r="NM15" s="282"/>
      <c r="NN15" s="282"/>
      <c r="NO15" s="282"/>
      <c r="NP15" s="282"/>
      <c r="NQ15" s="282"/>
      <c r="NR15" s="282"/>
      <c r="NS15" s="282"/>
      <c r="NT15" s="282"/>
      <c r="NU15" s="282"/>
      <c r="NV15" s="282"/>
      <c r="NW15" s="282"/>
      <c r="NX15" s="282"/>
      <c r="NY15" s="282"/>
      <c r="NZ15" s="282"/>
      <c r="OA15" s="282"/>
      <c r="OB15" s="282"/>
      <c r="OC15" s="282"/>
      <c r="OD15" s="282"/>
      <c r="OE15" s="282"/>
      <c r="OF15" s="282"/>
      <c r="OG15" s="282"/>
      <c r="OH15" s="282"/>
      <c r="OI15" s="282"/>
      <c r="OJ15" s="282"/>
      <c r="OK15" s="282"/>
      <c r="OL15" s="282"/>
      <c r="OM15" s="282"/>
      <c r="ON15" s="282"/>
      <c r="OO15" s="282"/>
      <c r="OP15" s="282"/>
      <c r="OQ15" s="282"/>
      <c r="OR15" s="282"/>
      <c r="OS15" s="282"/>
      <c r="OT15" s="282"/>
      <c r="OU15" s="282"/>
      <c r="OV15" s="282"/>
      <c r="OW15" s="282"/>
      <c r="OX15" s="282"/>
      <c r="OY15" s="282"/>
      <c r="OZ15" s="282"/>
      <c r="PA15" s="282"/>
      <c r="PB15" s="282"/>
      <c r="PC15" s="282"/>
      <c r="PD15" s="282"/>
      <c r="PE15" s="282"/>
      <c r="PF15" s="282"/>
      <c r="PG15" s="282"/>
      <c r="PH15" s="282"/>
      <c r="PI15" s="282"/>
      <c r="PJ15" s="282"/>
      <c r="PK15" s="282"/>
      <c r="PL15" s="282"/>
      <c r="PM15" s="282"/>
      <c r="PN15" s="282"/>
      <c r="PO15" s="282"/>
      <c r="PP15" s="282"/>
      <c r="PQ15" s="282"/>
      <c r="PR15" s="282"/>
      <c r="PS15" s="282"/>
      <c r="PT15" s="282"/>
      <c r="PU15" s="282"/>
      <c r="PV15" s="282"/>
      <c r="PW15" s="282"/>
      <c r="PX15" s="282"/>
      <c r="PY15" s="282"/>
      <c r="PZ15" s="282"/>
      <c r="QA15" s="282"/>
      <c r="QB15" s="282"/>
      <c r="QC15" s="282"/>
      <c r="QD15" s="282"/>
      <c r="QE15" s="282"/>
      <c r="QF15" s="282"/>
      <c r="QG15" s="282"/>
      <c r="QH15" s="282"/>
      <c r="QI15" s="282"/>
      <c r="QJ15" s="282"/>
      <c r="QK15" s="282"/>
      <c r="QL15" s="282"/>
      <c r="QM15" s="282"/>
      <c r="QN15" s="282"/>
      <c r="QO15" s="282"/>
      <c r="QP15" s="282"/>
      <c r="QQ15" s="282"/>
      <c r="QR15" s="282"/>
      <c r="QS15" s="282"/>
      <c r="QT15" s="282"/>
      <c r="QU15" s="282"/>
      <c r="QV15" s="282"/>
      <c r="QW15" s="282"/>
      <c r="QX15" s="282"/>
      <c r="QY15" s="282"/>
      <c r="QZ15" s="282"/>
      <c r="RA15" s="282"/>
      <c r="RB15" s="282"/>
      <c r="RC15" s="282"/>
      <c r="RD15" s="282"/>
      <c r="RE15" s="282"/>
      <c r="RF15" s="282"/>
      <c r="RG15" s="282"/>
      <c r="RH15" s="282"/>
      <c r="RI15" s="282"/>
      <c r="RJ15" s="282"/>
      <c r="RK15" s="282"/>
      <c r="RL15" s="282"/>
      <c r="RM15" s="282"/>
      <c r="RN15" s="282"/>
      <c r="RO15" s="282"/>
      <c r="RP15" s="282"/>
      <c r="RQ15" s="282"/>
      <c r="RR15" s="282"/>
      <c r="RS15" s="282"/>
      <c r="RT15" s="282"/>
      <c r="RU15" s="282"/>
      <c r="RV15" s="282"/>
      <c r="RW15" s="282"/>
      <c r="RX15" s="282"/>
      <c r="RY15" s="282"/>
      <c r="RZ15" s="282"/>
      <c r="SA15" s="282"/>
      <c r="SB15" s="282"/>
      <c r="SC15" s="282"/>
      <c r="SD15" s="282"/>
      <c r="SE15" s="282"/>
      <c r="SF15" s="282"/>
      <c r="SG15" s="282"/>
      <c r="SH15" s="282"/>
      <c r="SI15" s="282"/>
      <c r="SJ15" s="282"/>
      <c r="SK15" s="282"/>
      <c r="SL15" s="282"/>
      <c r="SM15" s="282"/>
      <c r="SN15" s="282"/>
      <c r="SO15" s="282"/>
      <c r="SP15" s="282"/>
      <c r="SQ15" s="282"/>
      <c r="SR15" s="282"/>
      <c r="SS15" s="282"/>
      <c r="ST15" s="282"/>
      <c r="SU15" s="282"/>
      <c r="SV15" s="282"/>
      <c r="SW15" s="282"/>
      <c r="SX15" s="282"/>
      <c r="SY15" s="282"/>
      <c r="SZ15" s="282"/>
      <c r="TA15" s="282"/>
      <c r="TB15" s="282"/>
      <c r="TC15" s="282"/>
      <c r="TD15" s="282"/>
      <c r="TE15" s="282"/>
      <c r="TF15" s="282"/>
      <c r="TG15" s="282"/>
      <c r="TH15" s="282"/>
      <c r="TI15" s="282"/>
      <c r="TJ15" s="282"/>
      <c r="TK15" s="282"/>
      <c r="TL15" s="282"/>
      <c r="TM15" s="282"/>
      <c r="TN15" s="282"/>
      <c r="TO15" s="282"/>
      <c r="TP15" s="282"/>
      <c r="TQ15" s="282"/>
      <c r="TR15" s="282"/>
      <c r="TS15" s="282"/>
      <c r="TT15" s="282"/>
      <c r="TU15" s="282"/>
      <c r="TV15" s="282"/>
      <c r="TW15" s="282"/>
      <c r="TX15" s="282"/>
      <c r="TY15" s="282"/>
      <c r="TZ15" s="282"/>
      <c r="UA15" s="282"/>
      <c r="UB15" s="282"/>
      <c r="UC15" s="282"/>
      <c r="UD15" s="282"/>
      <c r="UE15" s="282"/>
      <c r="UF15" s="282"/>
      <c r="UG15" s="282"/>
      <c r="UH15" s="282"/>
      <c r="UI15" s="282"/>
      <c r="UJ15" s="282"/>
      <c r="UK15" s="282"/>
      <c r="UL15" s="282"/>
      <c r="UM15" s="282"/>
      <c r="UN15" s="282"/>
      <c r="UO15" s="282"/>
      <c r="UP15" s="282"/>
      <c r="UQ15" s="282"/>
      <c r="UR15" s="282"/>
      <c r="US15" s="282"/>
      <c r="UT15" s="282"/>
      <c r="UU15" s="282"/>
      <c r="UV15" s="282"/>
      <c r="UW15" s="282"/>
      <c r="UX15" s="282"/>
      <c r="UY15" s="282"/>
      <c r="UZ15" s="282"/>
      <c r="VA15" s="282"/>
      <c r="VB15" s="282"/>
      <c r="VC15" s="282"/>
      <c r="VD15" s="282"/>
      <c r="VE15" s="282"/>
      <c r="VF15" s="282"/>
      <c r="VG15" s="282"/>
      <c r="VH15" s="282"/>
      <c r="VI15" s="282"/>
      <c r="VJ15" s="282"/>
      <c r="VK15" s="282"/>
      <c r="VL15" s="282"/>
      <c r="VM15" s="282"/>
      <c r="VN15" s="282"/>
      <c r="VO15" s="282"/>
      <c r="VP15" s="282"/>
      <c r="VQ15" s="282"/>
      <c r="VR15" s="282"/>
      <c r="VS15" s="282"/>
      <c r="VT15" s="282"/>
      <c r="VU15" s="282"/>
      <c r="VV15" s="282"/>
      <c r="VW15" s="282"/>
      <c r="VX15" s="282"/>
      <c r="VY15" s="282"/>
      <c r="VZ15" s="282"/>
      <c r="WA15" s="282"/>
      <c r="WB15" s="282"/>
      <c r="WC15" s="282"/>
      <c r="WD15" s="282"/>
      <c r="WE15" s="282"/>
      <c r="WF15" s="282"/>
      <c r="WG15" s="282"/>
      <c r="WH15" s="282"/>
      <c r="WI15" s="282"/>
      <c r="WJ15" s="282"/>
      <c r="WK15" s="282"/>
      <c r="WL15" s="282"/>
      <c r="WM15" s="282"/>
      <c r="WN15" s="282"/>
      <c r="WO15" s="282"/>
      <c r="WP15" s="282"/>
      <c r="WQ15" s="282"/>
      <c r="WR15" s="282"/>
      <c r="WS15" s="282"/>
      <c r="WT15" s="282"/>
      <c r="WU15" s="282"/>
      <c r="WV15" s="282"/>
      <c r="WW15" s="282"/>
      <c r="WX15" s="282"/>
      <c r="WY15" s="282"/>
      <c r="WZ15" s="282"/>
      <c r="XA15" s="282"/>
      <c r="XB15" s="282"/>
      <c r="XC15" s="282"/>
      <c r="XD15" s="282"/>
      <c r="XE15" s="282"/>
      <c r="XF15" s="282"/>
      <c r="XG15" s="282"/>
      <c r="XH15" s="282"/>
      <c r="XI15" s="282"/>
      <c r="XJ15" s="282"/>
      <c r="XK15" s="282"/>
      <c r="XL15" s="282"/>
      <c r="XM15" s="282"/>
      <c r="XN15" s="282"/>
      <c r="XO15" s="282"/>
      <c r="XP15" s="282"/>
      <c r="XQ15" s="282"/>
      <c r="XR15" s="282"/>
      <c r="XS15" s="282"/>
      <c r="XT15" s="282"/>
      <c r="XU15" s="282"/>
      <c r="XV15" s="282"/>
      <c r="XW15" s="282"/>
      <c r="XX15" s="282"/>
      <c r="XY15" s="282"/>
      <c r="XZ15" s="282"/>
      <c r="YA15" s="282"/>
      <c r="YB15" s="282"/>
      <c r="YC15" s="282"/>
      <c r="YD15" s="282"/>
      <c r="YE15" s="282"/>
      <c r="YF15" s="282"/>
      <c r="YG15" s="282"/>
      <c r="YH15" s="282"/>
      <c r="YI15" s="282"/>
      <c r="YJ15" s="282"/>
      <c r="YK15" s="282"/>
      <c r="YL15" s="282"/>
      <c r="YM15" s="282"/>
      <c r="YN15" s="282"/>
      <c r="YO15" s="282"/>
      <c r="YP15" s="282"/>
      <c r="YQ15" s="282"/>
      <c r="YR15" s="282"/>
      <c r="YS15" s="282"/>
      <c r="YT15" s="282"/>
      <c r="YU15" s="282"/>
      <c r="YV15" s="282"/>
      <c r="YW15" s="282"/>
      <c r="YX15" s="282"/>
      <c r="YY15" s="282"/>
      <c r="YZ15" s="282"/>
      <c r="ZA15" s="282"/>
      <c r="ZB15" s="282"/>
      <c r="ZC15" s="282"/>
      <c r="ZD15" s="282"/>
      <c r="ZE15" s="282"/>
      <c r="ZF15" s="282"/>
      <c r="ZG15" s="282"/>
      <c r="ZH15" s="282"/>
      <c r="ZI15" s="282"/>
      <c r="ZJ15" s="282"/>
      <c r="ZK15" s="282"/>
      <c r="ZL15" s="282"/>
      <c r="ZM15" s="282"/>
      <c r="ZN15" s="282"/>
      <c r="ZO15" s="282"/>
      <c r="ZP15" s="282"/>
      <c r="ZQ15" s="282"/>
      <c r="ZR15" s="282"/>
      <c r="ZS15" s="282"/>
      <c r="ZT15" s="282"/>
      <c r="ZU15" s="282"/>
      <c r="ZV15" s="282"/>
      <c r="ZW15" s="282"/>
      <c r="ZX15" s="282"/>
      <c r="ZY15" s="282"/>
      <c r="ZZ15" s="282"/>
      <c r="AAA15" s="282"/>
      <c r="AAB15" s="282"/>
      <c r="AAC15" s="282"/>
      <c r="AAD15" s="282"/>
      <c r="AAE15" s="282"/>
      <c r="AAF15" s="282"/>
      <c r="AAG15" s="282"/>
      <c r="AAH15" s="282"/>
      <c r="AAI15" s="282"/>
      <c r="AAJ15" s="282"/>
      <c r="AAK15" s="282"/>
      <c r="AAL15" s="282"/>
      <c r="AAM15" s="282"/>
      <c r="AAN15" s="282"/>
      <c r="AAO15" s="282"/>
      <c r="AAP15" s="282"/>
      <c r="AAQ15" s="282"/>
      <c r="AAR15" s="282"/>
      <c r="AAS15" s="282"/>
      <c r="AAT15" s="282"/>
      <c r="AAU15" s="282"/>
      <c r="AAV15" s="282"/>
      <c r="AAW15" s="282"/>
      <c r="AAX15" s="282"/>
      <c r="AAY15" s="282"/>
      <c r="AAZ15" s="282"/>
      <c r="ABA15" s="282"/>
      <c r="ABB15" s="282"/>
      <c r="ABC15" s="282"/>
      <c r="ABD15" s="282"/>
      <c r="ABE15" s="282"/>
      <c r="ABF15" s="282"/>
      <c r="ABG15" s="282"/>
      <c r="ABH15" s="282"/>
      <c r="ABI15" s="282"/>
      <c r="ABJ15" s="282"/>
      <c r="ABK15" s="282"/>
      <c r="ABL15" s="282"/>
      <c r="ABM15" s="282"/>
      <c r="ABN15" s="282"/>
      <c r="ABO15" s="282"/>
      <c r="ABP15" s="282"/>
      <c r="ABQ15" s="282"/>
      <c r="ABR15" s="282"/>
      <c r="ABS15" s="282"/>
      <c r="ABT15" s="282"/>
      <c r="ABU15" s="282"/>
      <c r="ABV15" s="282"/>
      <c r="ABW15" s="282"/>
      <c r="ABX15" s="282"/>
      <c r="ABY15" s="282"/>
      <c r="ABZ15" s="282"/>
      <c r="ACA15" s="282"/>
      <c r="ACB15" s="282"/>
      <c r="ACC15" s="282"/>
      <c r="ACD15" s="282"/>
      <c r="ACE15" s="282"/>
      <c r="ACF15" s="282"/>
      <c r="ACG15" s="282"/>
      <c r="ACH15" s="282"/>
      <c r="ACI15" s="282"/>
      <c r="ACJ15" s="282"/>
      <c r="ACK15" s="282"/>
      <c r="ACL15" s="282"/>
      <c r="ACM15" s="282"/>
      <c r="ACN15" s="282"/>
      <c r="ACO15" s="282"/>
      <c r="ACP15" s="282"/>
      <c r="ACQ15" s="282"/>
      <c r="ACR15" s="282"/>
      <c r="ACS15" s="282"/>
      <c r="ACT15" s="282"/>
      <c r="ACU15" s="282"/>
      <c r="ACV15" s="282"/>
      <c r="ACW15" s="282"/>
      <c r="ACX15" s="282"/>
      <c r="ACY15" s="282"/>
      <c r="ACZ15" s="282"/>
      <c r="ADA15" s="282"/>
      <c r="ADB15" s="282"/>
      <c r="ADC15" s="282"/>
      <c r="ADD15" s="282"/>
      <c r="ADE15" s="282"/>
      <c r="ADF15" s="282"/>
      <c r="ADG15" s="282"/>
      <c r="ADH15" s="282"/>
      <c r="ADI15" s="282"/>
      <c r="ADJ15" s="282"/>
      <c r="ADK15" s="282"/>
      <c r="ADL15" s="282"/>
      <c r="ADM15" s="282"/>
      <c r="ADN15" s="282"/>
      <c r="ADO15" s="282"/>
      <c r="ADP15" s="282"/>
      <c r="ADQ15" s="282"/>
      <c r="ADR15" s="282"/>
      <c r="ADS15" s="282"/>
      <c r="ADT15" s="282"/>
      <c r="ADU15" s="282"/>
      <c r="ADV15" s="282"/>
      <c r="ADW15" s="282"/>
      <c r="ADX15" s="282"/>
      <c r="ADY15" s="282"/>
      <c r="ADZ15" s="282"/>
      <c r="AEA15" s="282"/>
      <c r="AEB15" s="282"/>
      <c r="AEC15" s="282"/>
      <c r="AED15" s="282"/>
      <c r="AEE15" s="282"/>
      <c r="AEF15" s="282"/>
      <c r="AEG15" s="282"/>
      <c r="AEH15" s="282"/>
      <c r="AEI15" s="282"/>
      <c r="AEJ15" s="282"/>
      <c r="AEK15" s="282"/>
      <c r="AEL15" s="282"/>
      <c r="AEM15" s="282"/>
      <c r="AEN15" s="282"/>
      <c r="AEO15" s="282"/>
      <c r="AEP15" s="282"/>
      <c r="AEQ15" s="282"/>
      <c r="AER15" s="282"/>
      <c r="AES15" s="282"/>
      <c r="AET15" s="282"/>
      <c r="AEU15" s="282"/>
      <c r="AEV15" s="282"/>
      <c r="AEW15" s="282"/>
      <c r="AEX15" s="282"/>
      <c r="AEY15" s="282"/>
      <c r="AEZ15" s="282"/>
      <c r="AFA15" s="282"/>
      <c r="AFB15" s="282"/>
      <c r="AFC15" s="282"/>
      <c r="AFD15" s="282"/>
      <c r="AFE15" s="282"/>
      <c r="AFF15" s="282"/>
      <c r="AFG15" s="282"/>
      <c r="AFH15" s="282"/>
      <c r="AFI15" s="282"/>
      <c r="AFJ15" s="282"/>
      <c r="AFK15" s="282"/>
      <c r="AFL15" s="282"/>
      <c r="AFM15" s="282"/>
      <c r="AFN15" s="282"/>
      <c r="AFO15" s="282"/>
      <c r="AFP15" s="282"/>
      <c r="AFQ15" s="282"/>
      <c r="AFR15" s="282"/>
      <c r="AFS15" s="282"/>
      <c r="AFT15" s="282"/>
      <c r="AFU15" s="282"/>
      <c r="AFV15" s="282"/>
      <c r="AFW15" s="282"/>
      <c r="AFX15" s="282"/>
      <c r="AFY15" s="282"/>
      <c r="AFZ15" s="282"/>
      <c r="AGA15" s="282"/>
      <c r="AGB15" s="282"/>
      <c r="AGC15" s="282"/>
      <c r="AGD15" s="282"/>
      <c r="AGE15" s="282"/>
      <c r="AGF15" s="282"/>
      <c r="AGG15" s="282"/>
      <c r="AGH15" s="282"/>
      <c r="AGI15" s="282"/>
      <c r="AGJ15" s="282"/>
      <c r="AGK15" s="282"/>
      <c r="AGL15" s="282"/>
      <c r="AGM15" s="282"/>
      <c r="AGN15" s="282"/>
      <c r="AGO15" s="282"/>
      <c r="AGP15" s="282"/>
      <c r="AGQ15" s="282"/>
      <c r="AGR15" s="282"/>
      <c r="AGS15" s="282"/>
      <c r="AGT15" s="282"/>
      <c r="AGU15" s="282"/>
      <c r="AGV15" s="282"/>
      <c r="AGW15" s="282"/>
      <c r="AGX15" s="282"/>
      <c r="AGY15" s="282"/>
      <c r="AGZ15" s="282"/>
      <c r="AHA15" s="282"/>
      <c r="AHB15" s="282"/>
      <c r="AHC15" s="282"/>
      <c r="AHD15" s="282"/>
      <c r="AHE15" s="282"/>
      <c r="AHF15" s="282"/>
      <c r="AHG15" s="282"/>
      <c r="AHH15" s="282"/>
      <c r="AHI15" s="282"/>
      <c r="AHJ15" s="282"/>
      <c r="AHK15" s="282"/>
      <c r="AHL15" s="282"/>
      <c r="AHM15" s="282"/>
      <c r="AHN15" s="282"/>
      <c r="AHO15" s="282"/>
      <c r="AHP15" s="282"/>
      <c r="AHQ15" s="282"/>
      <c r="AHR15" s="282"/>
      <c r="AHS15" s="282"/>
      <c r="AHT15" s="282"/>
      <c r="AHU15" s="282"/>
      <c r="AHV15" s="282"/>
      <c r="AHW15" s="282"/>
      <c r="AHX15" s="282"/>
      <c r="AHY15" s="282"/>
      <c r="AHZ15" s="282"/>
      <c r="AIA15" s="282"/>
      <c r="AIB15" s="282"/>
      <c r="AIC15" s="282"/>
      <c r="AID15" s="282"/>
      <c r="AIE15" s="282"/>
      <c r="AIF15" s="282"/>
      <c r="AIG15" s="282"/>
      <c r="AIH15" s="282"/>
      <c r="AII15" s="282"/>
      <c r="AIJ15" s="282"/>
      <c r="AIK15" s="282"/>
      <c r="AIL15" s="282"/>
      <c r="AIM15" s="282"/>
      <c r="AIN15" s="282"/>
      <c r="AIO15" s="282"/>
      <c r="AIP15" s="282"/>
      <c r="AIQ15" s="282"/>
      <c r="AIR15" s="282"/>
      <c r="AIS15" s="282"/>
      <c r="AIT15" s="282"/>
      <c r="AIU15" s="282"/>
      <c r="AIV15" s="282"/>
      <c r="AIW15" s="282"/>
      <c r="AIX15" s="282"/>
      <c r="AIY15" s="282"/>
      <c r="AIZ15" s="282"/>
      <c r="AJA15" s="282"/>
      <c r="AJB15" s="282"/>
      <c r="AJC15" s="282"/>
      <c r="AJD15" s="282"/>
      <c r="AJE15" s="282"/>
      <c r="AJF15" s="282"/>
      <c r="AJG15" s="282"/>
      <c r="AJH15" s="282"/>
      <c r="AJI15" s="282"/>
      <c r="AJJ15" s="282"/>
      <c r="AJK15" s="282"/>
      <c r="AJL15" s="282"/>
      <c r="AJM15" s="282"/>
      <c r="AJN15" s="282"/>
      <c r="AJO15" s="282"/>
      <c r="AJP15" s="282"/>
      <c r="AJQ15" s="282"/>
      <c r="AJR15" s="282"/>
      <c r="AJS15" s="282"/>
      <c r="AJT15" s="282"/>
      <c r="AJU15" s="282"/>
      <c r="AJV15" s="282"/>
      <c r="AJW15" s="282"/>
      <c r="AJX15" s="282"/>
      <c r="AJY15" s="282"/>
      <c r="AJZ15" s="282"/>
      <c r="AKA15" s="282"/>
      <c r="AKB15" s="282"/>
      <c r="AKC15" s="282"/>
      <c r="AKD15" s="282"/>
      <c r="AKE15" s="282"/>
      <c r="AKF15" s="282"/>
      <c r="AKG15" s="282"/>
      <c r="AKH15" s="282"/>
      <c r="AKI15" s="282"/>
      <c r="AKJ15" s="282"/>
      <c r="AKK15" s="282"/>
      <c r="AKL15" s="282"/>
      <c r="AKM15" s="282"/>
      <c r="AKN15" s="282"/>
      <c r="AKO15" s="282"/>
      <c r="AKP15" s="282"/>
      <c r="AKQ15" s="282"/>
      <c r="AKR15" s="282"/>
      <c r="AKS15" s="282"/>
      <c r="AKT15" s="282"/>
      <c r="AKU15" s="282"/>
      <c r="AKV15" s="282"/>
      <c r="AKW15" s="282"/>
      <c r="AKX15" s="282"/>
      <c r="AKY15" s="282"/>
      <c r="AKZ15" s="282"/>
      <c r="ALA15" s="282"/>
      <c r="ALB15" s="282"/>
      <c r="ALC15" s="282"/>
      <c r="ALD15" s="282"/>
      <c r="ALE15" s="282"/>
      <c r="ALF15" s="282"/>
      <c r="ALG15" s="282"/>
      <c r="ALH15" s="282"/>
      <c r="ALI15" s="282"/>
      <c r="ALJ15" s="282"/>
      <c r="ALK15" s="282"/>
      <c r="ALL15" s="282"/>
      <c r="ALM15" s="282"/>
      <c r="ALN15" s="282"/>
      <c r="ALO15" s="282"/>
      <c r="ALP15" s="282"/>
      <c r="ALQ15" s="282"/>
      <c r="ALR15" s="282"/>
      <c r="ALS15" s="282"/>
      <c r="ALT15" s="282"/>
      <c r="ALU15" s="282"/>
      <c r="ALV15" s="282"/>
      <c r="ALW15" s="282"/>
      <c r="ALX15" s="282"/>
    </row>
    <row r="16" spans="1:1012" ht="28.5" customHeight="1" x14ac:dyDescent="0.25">
      <c r="A16" s="283">
        <f t="shared" si="1"/>
        <v>4</v>
      </c>
      <c r="B16" s="25" t="s">
        <v>184</v>
      </c>
      <c r="C16" s="111">
        <v>731</v>
      </c>
      <c r="D16" s="71">
        <v>660</v>
      </c>
      <c r="E16" s="72">
        <v>321</v>
      </c>
      <c r="F16" s="72">
        <v>314</v>
      </c>
      <c r="G16" s="72">
        <v>2828</v>
      </c>
      <c r="H16" s="72">
        <v>2686</v>
      </c>
      <c r="I16" s="72">
        <v>370</v>
      </c>
      <c r="J16" s="72">
        <v>359</v>
      </c>
      <c r="K16" s="72">
        <f>O16+Q16+S16+U16</f>
        <v>1755</v>
      </c>
      <c r="L16" s="72">
        <f>P16+R16+T16+X16</f>
        <v>1144</v>
      </c>
      <c r="M16" s="72"/>
      <c r="N16" s="72"/>
      <c r="O16" s="72">
        <v>46</v>
      </c>
      <c r="P16" s="72">
        <v>33</v>
      </c>
      <c r="Q16" s="72">
        <v>914</v>
      </c>
      <c r="R16" s="72">
        <v>316</v>
      </c>
      <c r="S16" s="72">
        <v>793</v>
      </c>
      <c r="T16" s="72">
        <v>773</v>
      </c>
      <c r="U16" s="72">
        <v>2</v>
      </c>
      <c r="V16" s="72"/>
      <c r="W16" s="72"/>
      <c r="X16" s="72">
        <v>22</v>
      </c>
      <c r="Y16" s="72">
        <v>41</v>
      </c>
      <c r="Z16" s="72">
        <v>95</v>
      </c>
      <c r="AA16" s="72">
        <v>1372</v>
      </c>
      <c r="AB16" s="72">
        <v>1187</v>
      </c>
      <c r="AC16" s="72"/>
      <c r="AD16" s="72"/>
      <c r="AE16" s="72">
        <v>29</v>
      </c>
      <c r="AF16" s="72">
        <v>42</v>
      </c>
      <c r="AG16" s="72">
        <v>702</v>
      </c>
      <c r="AH16" s="72">
        <v>429</v>
      </c>
      <c r="AI16" s="72">
        <v>641</v>
      </c>
      <c r="AJ16" s="72">
        <v>716</v>
      </c>
      <c r="AK16" s="72"/>
      <c r="AL16" s="72"/>
      <c r="AM16" s="72"/>
      <c r="AN16" s="72"/>
      <c r="AO16" s="72"/>
      <c r="AP16" s="72"/>
      <c r="AQ16" s="72">
        <v>325</v>
      </c>
      <c r="AR16" s="72">
        <v>284</v>
      </c>
      <c r="AS16" s="72">
        <v>207</v>
      </c>
      <c r="AT16" s="72">
        <v>155</v>
      </c>
      <c r="AU16" s="72">
        <v>80</v>
      </c>
      <c r="AV16" s="72">
        <v>80</v>
      </c>
      <c r="AW16" s="72">
        <v>38</v>
      </c>
      <c r="AX16" s="72">
        <v>49</v>
      </c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  <c r="EL16" s="282"/>
      <c r="EM16" s="282"/>
      <c r="EN16" s="282"/>
      <c r="EO16" s="282"/>
      <c r="EP16" s="282"/>
      <c r="EQ16" s="282"/>
      <c r="ER16" s="282"/>
      <c r="ES16" s="282"/>
      <c r="ET16" s="282"/>
      <c r="EU16" s="282"/>
      <c r="EV16" s="282"/>
      <c r="EW16" s="282"/>
      <c r="EX16" s="282"/>
      <c r="EY16" s="282"/>
      <c r="EZ16" s="282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2"/>
      <c r="FL16" s="282"/>
      <c r="FM16" s="282"/>
      <c r="FN16" s="282"/>
      <c r="FO16" s="282"/>
      <c r="FP16" s="282"/>
      <c r="FQ16" s="282"/>
      <c r="FR16" s="282"/>
      <c r="FS16" s="282"/>
      <c r="FT16" s="282"/>
      <c r="FU16" s="282"/>
      <c r="FV16" s="282"/>
      <c r="FW16" s="282"/>
      <c r="FX16" s="282"/>
      <c r="FY16" s="282"/>
      <c r="FZ16" s="282"/>
      <c r="GA16" s="282"/>
      <c r="GB16" s="282"/>
      <c r="GC16" s="282"/>
      <c r="GD16" s="282"/>
      <c r="GE16" s="282"/>
      <c r="GF16" s="282"/>
      <c r="GG16" s="282"/>
      <c r="GH16" s="282"/>
      <c r="GI16" s="282"/>
      <c r="GJ16" s="282"/>
      <c r="GK16" s="282"/>
      <c r="GL16" s="282"/>
      <c r="GM16" s="282"/>
      <c r="GN16" s="282"/>
      <c r="GO16" s="282"/>
      <c r="GP16" s="282"/>
      <c r="GQ16" s="282"/>
      <c r="GR16" s="282"/>
      <c r="GS16" s="282"/>
      <c r="GT16" s="282"/>
      <c r="GU16" s="282"/>
      <c r="GV16" s="282"/>
      <c r="GW16" s="282"/>
      <c r="GX16" s="282"/>
      <c r="GY16" s="282"/>
      <c r="GZ16" s="282"/>
      <c r="HA16" s="282"/>
      <c r="HB16" s="282"/>
      <c r="HC16" s="282"/>
      <c r="HD16" s="282"/>
      <c r="HE16" s="282"/>
      <c r="HF16" s="282"/>
      <c r="HG16" s="282"/>
      <c r="HH16" s="282"/>
      <c r="HI16" s="282"/>
      <c r="HJ16" s="282"/>
      <c r="HK16" s="282"/>
      <c r="HL16" s="282"/>
      <c r="HM16" s="282"/>
      <c r="HN16" s="282"/>
      <c r="HO16" s="282"/>
      <c r="HP16" s="282"/>
      <c r="HQ16" s="282"/>
      <c r="HR16" s="282"/>
      <c r="HS16" s="282"/>
      <c r="HT16" s="282"/>
      <c r="HU16" s="282"/>
      <c r="HV16" s="282"/>
      <c r="HW16" s="282"/>
      <c r="HX16" s="282"/>
      <c r="HY16" s="282"/>
      <c r="HZ16" s="282"/>
      <c r="IA16" s="282"/>
      <c r="IB16" s="282"/>
      <c r="IC16" s="282"/>
      <c r="ID16" s="282"/>
      <c r="IE16" s="282"/>
      <c r="IF16" s="282"/>
      <c r="IG16" s="282"/>
      <c r="IH16" s="282"/>
      <c r="II16" s="282"/>
      <c r="IJ16" s="282"/>
      <c r="IK16" s="282"/>
      <c r="IL16" s="282"/>
      <c r="IM16" s="282"/>
      <c r="IN16" s="282"/>
      <c r="IO16" s="282"/>
      <c r="IP16" s="282"/>
      <c r="IQ16" s="282"/>
      <c r="IR16" s="282"/>
      <c r="IS16" s="282"/>
      <c r="IT16" s="282"/>
      <c r="IU16" s="282"/>
      <c r="IV16" s="282"/>
      <c r="IW16" s="282"/>
      <c r="IX16" s="282"/>
      <c r="IY16" s="282"/>
      <c r="IZ16" s="282"/>
      <c r="JA16" s="282"/>
      <c r="JB16" s="282"/>
      <c r="JC16" s="282"/>
      <c r="JD16" s="282"/>
      <c r="JE16" s="282"/>
      <c r="JF16" s="282"/>
      <c r="JG16" s="282"/>
      <c r="JH16" s="282"/>
      <c r="JI16" s="282"/>
      <c r="JJ16" s="282"/>
      <c r="JK16" s="282"/>
      <c r="JL16" s="282"/>
      <c r="JM16" s="282"/>
      <c r="JN16" s="282"/>
      <c r="JO16" s="282"/>
      <c r="JP16" s="282"/>
      <c r="JQ16" s="282"/>
      <c r="JR16" s="282"/>
      <c r="JS16" s="282"/>
      <c r="JT16" s="282"/>
      <c r="JU16" s="282"/>
      <c r="JV16" s="282"/>
      <c r="JW16" s="282"/>
      <c r="JX16" s="282"/>
      <c r="JY16" s="282"/>
      <c r="JZ16" s="282"/>
      <c r="KA16" s="282"/>
      <c r="KB16" s="282"/>
      <c r="KC16" s="282"/>
      <c r="KD16" s="282"/>
      <c r="KE16" s="282"/>
      <c r="KF16" s="282"/>
      <c r="KG16" s="282"/>
      <c r="KH16" s="282"/>
      <c r="KI16" s="282"/>
      <c r="KJ16" s="282"/>
      <c r="KK16" s="282"/>
      <c r="KL16" s="282"/>
      <c r="KM16" s="282"/>
      <c r="KN16" s="282"/>
      <c r="KO16" s="282"/>
      <c r="KP16" s="282"/>
      <c r="KQ16" s="282"/>
      <c r="KR16" s="282"/>
      <c r="KS16" s="282"/>
      <c r="KT16" s="282"/>
      <c r="KU16" s="282"/>
      <c r="KV16" s="282"/>
      <c r="KW16" s="282"/>
      <c r="KX16" s="282"/>
      <c r="KY16" s="282"/>
      <c r="KZ16" s="282"/>
      <c r="LA16" s="282"/>
      <c r="LB16" s="282"/>
      <c r="LC16" s="282"/>
      <c r="LD16" s="282"/>
      <c r="LE16" s="282"/>
      <c r="LF16" s="282"/>
      <c r="LG16" s="282"/>
      <c r="LH16" s="282"/>
      <c r="LI16" s="282"/>
      <c r="LJ16" s="282"/>
      <c r="LK16" s="282"/>
      <c r="LL16" s="282"/>
      <c r="LM16" s="282"/>
      <c r="LN16" s="282"/>
      <c r="LO16" s="282"/>
      <c r="LP16" s="282"/>
      <c r="LQ16" s="282"/>
      <c r="LR16" s="282"/>
      <c r="LS16" s="282"/>
      <c r="LT16" s="282"/>
      <c r="LU16" s="282"/>
      <c r="LV16" s="282"/>
      <c r="LW16" s="282"/>
      <c r="LX16" s="282"/>
      <c r="LY16" s="282"/>
      <c r="LZ16" s="282"/>
      <c r="MA16" s="282"/>
      <c r="MB16" s="282"/>
      <c r="MC16" s="282"/>
      <c r="MD16" s="282"/>
      <c r="ME16" s="282"/>
      <c r="MF16" s="282"/>
      <c r="MG16" s="282"/>
      <c r="MH16" s="282"/>
      <c r="MI16" s="282"/>
      <c r="MJ16" s="282"/>
      <c r="MK16" s="282"/>
      <c r="ML16" s="282"/>
      <c r="MM16" s="282"/>
      <c r="MN16" s="282"/>
      <c r="MO16" s="282"/>
      <c r="MP16" s="282"/>
      <c r="MQ16" s="282"/>
      <c r="MR16" s="282"/>
      <c r="MS16" s="282"/>
      <c r="MT16" s="282"/>
      <c r="MU16" s="282"/>
      <c r="MV16" s="282"/>
      <c r="MW16" s="282"/>
      <c r="MX16" s="282"/>
      <c r="MY16" s="282"/>
      <c r="MZ16" s="282"/>
      <c r="NA16" s="282"/>
      <c r="NB16" s="282"/>
      <c r="NC16" s="282"/>
      <c r="ND16" s="282"/>
      <c r="NE16" s="282"/>
      <c r="NF16" s="282"/>
      <c r="NG16" s="282"/>
      <c r="NH16" s="282"/>
      <c r="NI16" s="282"/>
      <c r="NJ16" s="282"/>
      <c r="NK16" s="282"/>
      <c r="NL16" s="282"/>
      <c r="NM16" s="282"/>
      <c r="NN16" s="282"/>
      <c r="NO16" s="282"/>
      <c r="NP16" s="282"/>
      <c r="NQ16" s="282"/>
      <c r="NR16" s="282"/>
      <c r="NS16" s="282"/>
      <c r="NT16" s="282"/>
      <c r="NU16" s="282"/>
      <c r="NV16" s="282"/>
      <c r="NW16" s="282"/>
      <c r="NX16" s="282"/>
      <c r="NY16" s="282"/>
      <c r="NZ16" s="282"/>
      <c r="OA16" s="282"/>
      <c r="OB16" s="282"/>
      <c r="OC16" s="282"/>
      <c r="OD16" s="282"/>
      <c r="OE16" s="282"/>
      <c r="OF16" s="282"/>
      <c r="OG16" s="282"/>
      <c r="OH16" s="282"/>
      <c r="OI16" s="282"/>
      <c r="OJ16" s="282"/>
      <c r="OK16" s="282"/>
      <c r="OL16" s="282"/>
      <c r="OM16" s="282"/>
      <c r="ON16" s="282"/>
      <c r="OO16" s="282"/>
      <c r="OP16" s="282"/>
      <c r="OQ16" s="282"/>
      <c r="OR16" s="282"/>
      <c r="OS16" s="282"/>
      <c r="OT16" s="282"/>
      <c r="OU16" s="282"/>
      <c r="OV16" s="282"/>
      <c r="OW16" s="282"/>
      <c r="OX16" s="282"/>
      <c r="OY16" s="282"/>
      <c r="OZ16" s="282"/>
      <c r="PA16" s="282"/>
      <c r="PB16" s="282"/>
      <c r="PC16" s="282"/>
      <c r="PD16" s="282"/>
      <c r="PE16" s="282"/>
      <c r="PF16" s="282"/>
      <c r="PG16" s="282"/>
      <c r="PH16" s="282"/>
      <c r="PI16" s="282"/>
      <c r="PJ16" s="282"/>
      <c r="PK16" s="282"/>
      <c r="PL16" s="282"/>
      <c r="PM16" s="282"/>
      <c r="PN16" s="282"/>
      <c r="PO16" s="282"/>
      <c r="PP16" s="282"/>
      <c r="PQ16" s="282"/>
      <c r="PR16" s="282"/>
      <c r="PS16" s="282"/>
      <c r="PT16" s="282"/>
      <c r="PU16" s="282"/>
      <c r="PV16" s="282"/>
      <c r="PW16" s="282"/>
      <c r="PX16" s="282"/>
      <c r="PY16" s="282"/>
      <c r="PZ16" s="282"/>
      <c r="QA16" s="282"/>
      <c r="QB16" s="282"/>
      <c r="QC16" s="282"/>
      <c r="QD16" s="282"/>
      <c r="QE16" s="282"/>
      <c r="QF16" s="282"/>
      <c r="QG16" s="282"/>
      <c r="QH16" s="282"/>
      <c r="QI16" s="282"/>
      <c r="QJ16" s="282"/>
      <c r="QK16" s="282"/>
      <c r="QL16" s="282"/>
      <c r="QM16" s="282"/>
      <c r="QN16" s="282"/>
      <c r="QO16" s="282"/>
      <c r="QP16" s="282"/>
      <c r="QQ16" s="282"/>
      <c r="QR16" s="282"/>
      <c r="QS16" s="282"/>
      <c r="QT16" s="282"/>
      <c r="QU16" s="282"/>
      <c r="QV16" s="282"/>
      <c r="QW16" s="282"/>
      <c r="QX16" s="282"/>
      <c r="QY16" s="282"/>
      <c r="QZ16" s="282"/>
      <c r="RA16" s="282"/>
      <c r="RB16" s="282"/>
      <c r="RC16" s="282"/>
      <c r="RD16" s="282"/>
      <c r="RE16" s="282"/>
      <c r="RF16" s="282"/>
      <c r="RG16" s="282"/>
      <c r="RH16" s="282"/>
      <c r="RI16" s="282"/>
      <c r="RJ16" s="282"/>
      <c r="RK16" s="282"/>
      <c r="RL16" s="282"/>
      <c r="RM16" s="282"/>
      <c r="RN16" s="282"/>
      <c r="RO16" s="282"/>
      <c r="RP16" s="282"/>
      <c r="RQ16" s="282"/>
      <c r="RR16" s="282"/>
      <c r="RS16" s="282"/>
      <c r="RT16" s="282"/>
      <c r="RU16" s="282"/>
      <c r="RV16" s="282"/>
      <c r="RW16" s="282"/>
      <c r="RX16" s="282"/>
      <c r="RY16" s="282"/>
      <c r="RZ16" s="282"/>
      <c r="SA16" s="282"/>
      <c r="SB16" s="282"/>
      <c r="SC16" s="282"/>
      <c r="SD16" s="282"/>
      <c r="SE16" s="282"/>
      <c r="SF16" s="282"/>
      <c r="SG16" s="282"/>
      <c r="SH16" s="282"/>
      <c r="SI16" s="282"/>
      <c r="SJ16" s="282"/>
      <c r="SK16" s="282"/>
      <c r="SL16" s="282"/>
      <c r="SM16" s="282"/>
      <c r="SN16" s="282"/>
      <c r="SO16" s="282"/>
      <c r="SP16" s="282"/>
      <c r="SQ16" s="282"/>
      <c r="SR16" s="282"/>
      <c r="SS16" s="282"/>
      <c r="ST16" s="282"/>
      <c r="SU16" s="282"/>
      <c r="SV16" s="282"/>
      <c r="SW16" s="282"/>
      <c r="SX16" s="282"/>
      <c r="SY16" s="282"/>
      <c r="SZ16" s="282"/>
      <c r="TA16" s="282"/>
      <c r="TB16" s="282"/>
      <c r="TC16" s="282"/>
      <c r="TD16" s="282"/>
      <c r="TE16" s="282"/>
      <c r="TF16" s="282"/>
      <c r="TG16" s="282"/>
      <c r="TH16" s="282"/>
      <c r="TI16" s="282"/>
      <c r="TJ16" s="282"/>
      <c r="TK16" s="282"/>
      <c r="TL16" s="282"/>
      <c r="TM16" s="282"/>
      <c r="TN16" s="282"/>
      <c r="TO16" s="282"/>
      <c r="TP16" s="282"/>
      <c r="TQ16" s="282"/>
      <c r="TR16" s="282"/>
      <c r="TS16" s="282"/>
      <c r="TT16" s="282"/>
      <c r="TU16" s="282"/>
      <c r="TV16" s="282"/>
      <c r="TW16" s="282"/>
      <c r="TX16" s="282"/>
      <c r="TY16" s="282"/>
      <c r="TZ16" s="282"/>
      <c r="UA16" s="282"/>
      <c r="UB16" s="282"/>
      <c r="UC16" s="282"/>
      <c r="UD16" s="282"/>
      <c r="UE16" s="282"/>
      <c r="UF16" s="282"/>
      <c r="UG16" s="282"/>
      <c r="UH16" s="282"/>
      <c r="UI16" s="282"/>
      <c r="UJ16" s="282"/>
      <c r="UK16" s="282"/>
      <c r="UL16" s="282"/>
      <c r="UM16" s="282"/>
      <c r="UN16" s="282"/>
      <c r="UO16" s="282"/>
      <c r="UP16" s="282"/>
      <c r="UQ16" s="282"/>
      <c r="UR16" s="282"/>
      <c r="US16" s="282"/>
      <c r="UT16" s="282"/>
      <c r="UU16" s="282"/>
      <c r="UV16" s="282"/>
      <c r="UW16" s="282"/>
      <c r="UX16" s="282"/>
      <c r="UY16" s="282"/>
      <c r="UZ16" s="282"/>
      <c r="VA16" s="282"/>
      <c r="VB16" s="282"/>
      <c r="VC16" s="282"/>
      <c r="VD16" s="282"/>
      <c r="VE16" s="282"/>
      <c r="VF16" s="282"/>
      <c r="VG16" s="282"/>
      <c r="VH16" s="282"/>
      <c r="VI16" s="282"/>
      <c r="VJ16" s="282"/>
      <c r="VK16" s="282"/>
      <c r="VL16" s="282"/>
      <c r="VM16" s="282"/>
      <c r="VN16" s="282"/>
      <c r="VO16" s="282"/>
      <c r="VP16" s="282"/>
      <c r="VQ16" s="282"/>
      <c r="VR16" s="282"/>
      <c r="VS16" s="282"/>
      <c r="VT16" s="282"/>
      <c r="VU16" s="282"/>
      <c r="VV16" s="282"/>
      <c r="VW16" s="282"/>
      <c r="VX16" s="282"/>
      <c r="VY16" s="282"/>
      <c r="VZ16" s="282"/>
      <c r="WA16" s="282"/>
      <c r="WB16" s="282"/>
      <c r="WC16" s="282"/>
      <c r="WD16" s="282"/>
      <c r="WE16" s="282"/>
      <c r="WF16" s="282"/>
      <c r="WG16" s="282"/>
      <c r="WH16" s="282"/>
      <c r="WI16" s="282"/>
      <c r="WJ16" s="282"/>
      <c r="WK16" s="282"/>
      <c r="WL16" s="282"/>
      <c r="WM16" s="282"/>
      <c r="WN16" s="282"/>
      <c r="WO16" s="282"/>
      <c r="WP16" s="282"/>
      <c r="WQ16" s="282"/>
      <c r="WR16" s="282"/>
      <c r="WS16" s="282"/>
      <c r="WT16" s="282"/>
      <c r="WU16" s="282"/>
      <c r="WV16" s="282"/>
      <c r="WW16" s="282"/>
      <c r="WX16" s="282"/>
      <c r="WY16" s="282"/>
      <c r="WZ16" s="282"/>
      <c r="XA16" s="282"/>
      <c r="XB16" s="282"/>
      <c r="XC16" s="282"/>
      <c r="XD16" s="282"/>
      <c r="XE16" s="282"/>
      <c r="XF16" s="282"/>
      <c r="XG16" s="282"/>
      <c r="XH16" s="282"/>
      <c r="XI16" s="282"/>
      <c r="XJ16" s="282"/>
      <c r="XK16" s="282"/>
      <c r="XL16" s="282"/>
      <c r="XM16" s="282"/>
      <c r="XN16" s="282"/>
      <c r="XO16" s="282"/>
      <c r="XP16" s="282"/>
      <c r="XQ16" s="282"/>
      <c r="XR16" s="282"/>
      <c r="XS16" s="282"/>
      <c r="XT16" s="282"/>
      <c r="XU16" s="282"/>
      <c r="XV16" s="282"/>
      <c r="XW16" s="282"/>
      <c r="XX16" s="282"/>
      <c r="XY16" s="282"/>
      <c r="XZ16" s="282"/>
      <c r="YA16" s="282"/>
      <c r="YB16" s="282"/>
      <c r="YC16" s="282"/>
      <c r="YD16" s="282"/>
      <c r="YE16" s="282"/>
      <c r="YF16" s="282"/>
      <c r="YG16" s="282"/>
      <c r="YH16" s="282"/>
      <c r="YI16" s="282"/>
      <c r="YJ16" s="282"/>
      <c r="YK16" s="282"/>
      <c r="YL16" s="282"/>
      <c r="YM16" s="282"/>
      <c r="YN16" s="282"/>
      <c r="YO16" s="282"/>
      <c r="YP16" s="282"/>
      <c r="YQ16" s="282"/>
      <c r="YR16" s="282"/>
      <c r="YS16" s="282"/>
      <c r="YT16" s="282"/>
      <c r="YU16" s="282"/>
      <c r="YV16" s="282"/>
      <c r="YW16" s="282"/>
      <c r="YX16" s="282"/>
      <c r="YY16" s="282"/>
      <c r="YZ16" s="282"/>
      <c r="ZA16" s="282"/>
      <c r="ZB16" s="282"/>
      <c r="ZC16" s="282"/>
      <c r="ZD16" s="282"/>
      <c r="ZE16" s="282"/>
      <c r="ZF16" s="282"/>
      <c r="ZG16" s="282"/>
      <c r="ZH16" s="282"/>
      <c r="ZI16" s="282"/>
      <c r="ZJ16" s="282"/>
      <c r="ZK16" s="282"/>
      <c r="ZL16" s="282"/>
      <c r="ZM16" s="282"/>
      <c r="ZN16" s="282"/>
      <c r="ZO16" s="282"/>
      <c r="ZP16" s="282"/>
      <c r="ZQ16" s="282"/>
      <c r="ZR16" s="282"/>
      <c r="ZS16" s="282"/>
      <c r="ZT16" s="282"/>
      <c r="ZU16" s="282"/>
      <c r="ZV16" s="282"/>
      <c r="ZW16" s="282"/>
      <c r="ZX16" s="282"/>
      <c r="ZY16" s="282"/>
      <c r="ZZ16" s="282"/>
      <c r="AAA16" s="282"/>
      <c r="AAB16" s="282"/>
      <c r="AAC16" s="282"/>
      <c r="AAD16" s="282"/>
      <c r="AAE16" s="282"/>
      <c r="AAF16" s="282"/>
      <c r="AAG16" s="282"/>
      <c r="AAH16" s="282"/>
      <c r="AAI16" s="282"/>
      <c r="AAJ16" s="282"/>
      <c r="AAK16" s="282"/>
      <c r="AAL16" s="282"/>
      <c r="AAM16" s="282"/>
      <c r="AAN16" s="282"/>
      <c r="AAO16" s="282"/>
      <c r="AAP16" s="282"/>
      <c r="AAQ16" s="282"/>
      <c r="AAR16" s="282"/>
      <c r="AAS16" s="282"/>
      <c r="AAT16" s="282"/>
      <c r="AAU16" s="282"/>
      <c r="AAV16" s="282"/>
      <c r="AAW16" s="282"/>
      <c r="AAX16" s="282"/>
      <c r="AAY16" s="282"/>
      <c r="AAZ16" s="282"/>
      <c r="ABA16" s="282"/>
      <c r="ABB16" s="282"/>
      <c r="ABC16" s="282"/>
      <c r="ABD16" s="282"/>
      <c r="ABE16" s="282"/>
      <c r="ABF16" s="282"/>
      <c r="ABG16" s="282"/>
      <c r="ABH16" s="282"/>
      <c r="ABI16" s="282"/>
      <c r="ABJ16" s="282"/>
      <c r="ABK16" s="282"/>
      <c r="ABL16" s="282"/>
      <c r="ABM16" s="282"/>
      <c r="ABN16" s="282"/>
      <c r="ABO16" s="282"/>
      <c r="ABP16" s="282"/>
      <c r="ABQ16" s="282"/>
      <c r="ABR16" s="282"/>
      <c r="ABS16" s="282"/>
      <c r="ABT16" s="282"/>
      <c r="ABU16" s="282"/>
      <c r="ABV16" s="282"/>
      <c r="ABW16" s="282"/>
      <c r="ABX16" s="282"/>
      <c r="ABY16" s="282"/>
      <c r="ABZ16" s="282"/>
      <c r="ACA16" s="282"/>
      <c r="ACB16" s="282"/>
      <c r="ACC16" s="282"/>
      <c r="ACD16" s="282"/>
      <c r="ACE16" s="282"/>
      <c r="ACF16" s="282"/>
      <c r="ACG16" s="282"/>
      <c r="ACH16" s="282"/>
      <c r="ACI16" s="282"/>
      <c r="ACJ16" s="282"/>
      <c r="ACK16" s="282"/>
      <c r="ACL16" s="282"/>
      <c r="ACM16" s="282"/>
      <c r="ACN16" s="282"/>
      <c r="ACO16" s="282"/>
      <c r="ACP16" s="282"/>
      <c r="ACQ16" s="282"/>
      <c r="ACR16" s="282"/>
      <c r="ACS16" s="282"/>
      <c r="ACT16" s="282"/>
      <c r="ACU16" s="282"/>
      <c r="ACV16" s="282"/>
      <c r="ACW16" s="282"/>
      <c r="ACX16" s="282"/>
      <c r="ACY16" s="282"/>
      <c r="ACZ16" s="282"/>
      <c r="ADA16" s="282"/>
      <c r="ADB16" s="282"/>
      <c r="ADC16" s="282"/>
      <c r="ADD16" s="282"/>
      <c r="ADE16" s="282"/>
      <c r="ADF16" s="282"/>
      <c r="ADG16" s="282"/>
      <c r="ADH16" s="282"/>
      <c r="ADI16" s="282"/>
      <c r="ADJ16" s="282"/>
      <c r="ADK16" s="282"/>
      <c r="ADL16" s="282"/>
      <c r="ADM16" s="282"/>
      <c r="ADN16" s="282"/>
      <c r="ADO16" s="282"/>
      <c r="ADP16" s="282"/>
      <c r="ADQ16" s="282"/>
      <c r="ADR16" s="282"/>
      <c r="ADS16" s="282"/>
      <c r="ADT16" s="282"/>
      <c r="ADU16" s="282"/>
      <c r="ADV16" s="282"/>
      <c r="ADW16" s="282"/>
      <c r="ADX16" s="282"/>
      <c r="ADY16" s="282"/>
      <c r="ADZ16" s="282"/>
      <c r="AEA16" s="282"/>
      <c r="AEB16" s="282"/>
      <c r="AEC16" s="282"/>
      <c r="AED16" s="282"/>
      <c r="AEE16" s="282"/>
      <c r="AEF16" s="282"/>
      <c r="AEG16" s="282"/>
      <c r="AEH16" s="282"/>
      <c r="AEI16" s="282"/>
      <c r="AEJ16" s="282"/>
      <c r="AEK16" s="282"/>
      <c r="AEL16" s="282"/>
      <c r="AEM16" s="282"/>
      <c r="AEN16" s="282"/>
      <c r="AEO16" s="282"/>
      <c r="AEP16" s="282"/>
      <c r="AEQ16" s="282"/>
      <c r="AER16" s="282"/>
      <c r="AES16" s="282"/>
      <c r="AET16" s="282"/>
      <c r="AEU16" s="282"/>
      <c r="AEV16" s="282"/>
      <c r="AEW16" s="282"/>
      <c r="AEX16" s="282"/>
      <c r="AEY16" s="282"/>
      <c r="AEZ16" s="282"/>
      <c r="AFA16" s="282"/>
      <c r="AFB16" s="282"/>
      <c r="AFC16" s="282"/>
      <c r="AFD16" s="282"/>
      <c r="AFE16" s="282"/>
      <c r="AFF16" s="282"/>
      <c r="AFG16" s="282"/>
      <c r="AFH16" s="282"/>
      <c r="AFI16" s="282"/>
      <c r="AFJ16" s="282"/>
      <c r="AFK16" s="282"/>
      <c r="AFL16" s="282"/>
      <c r="AFM16" s="282"/>
      <c r="AFN16" s="282"/>
      <c r="AFO16" s="282"/>
      <c r="AFP16" s="282"/>
      <c r="AFQ16" s="282"/>
      <c r="AFR16" s="282"/>
      <c r="AFS16" s="282"/>
      <c r="AFT16" s="282"/>
      <c r="AFU16" s="282"/>
      <c r="AFV16" s="282"/>
      <c r="AFW16" s="282"/>
      <c r="AFX16" s="282"/>
      <c r="AFY16" s="282"/>
      <c r="AFZ16" s="282"/>
      <c r="AGA16" s="282"/>
      <c r="AGB16" s="282"/>
      <c r="AGC16" s="282"/>
      <c r="AGD16" s="282"/>
      <c r="AGE16" s="282"/>
      <c r="AGF16" s="282"/>
      <c r="AGG16" s="282"/>
      <c r="AGH16" s="282"/>
      <c r="AGI16" s="282"/>
      <c r="AGJ16" s="282"/>
      <c r="AGK16" s="282"/>
      <c r="AGL16" s="282"/>
      <c r="AGM16" s="282"/>
      <c r="AGN16" s="282"/>
      <c r="AGO16" s="282"/>
      <c r="AGP16" s="282"/>
      <c r="AGQ16" s="282"/>
      <c r="AGR16" s="282"/>
      <c r="AGS16" s="282"/>
      <c r="AGT16" s="282"/>
      <c r="AGU16" s="282"/>
      <c r="AGV16" s="282"/>
      <c r="AGW16" s="282"/>
      <c r="AGX16" s="282"/>
      <c r="AGY16" s="282"/>
      <c r="AGZ16" s="282"/>
      <c r="AHA16" s="282"/>
      <c r="AHB16" s="282"/>
      <c r="AHC16" s="282"/>
      <c r="AHD16" s="282"/>
      <c r="AHE16" s="282"/>
      <c r="AHF16" s="282"/>
      <c r="AHG16" s="282"/>
      <c r="AHH16" s="282"/>
      <c r="AHI16" s="282"/>
      <c r="AHJ16" s="282"/>
      <c r="AHK16" s="282"/>
      <c r="AHL16" s="282"/>
      <c r="AHM16" s="282"/>
      <c r="AHN16" s="282"/>
      <c r="AHO16" s="282"/>
      <c r="AHP16" s="282"/>
      <c r="AHQ16" s="282"/>
      <c r="AHR16" s="282"/>
      <c r="AHS16" s="282"/>
      <c r="AHT16" s="282"/>
      <c r="AHU16" s="282"/>
      <c r="AHV16" s="282"/>
      <c r="AHW16" s="282"/>
      <c r="AHX16" s="282"/>
      <c r="AHY16" s="282"/>
      <c r="AHZ16" s="282"/>
      <c r="AIA16" s="282"/>
      <c r="AIB16" s="282"/>
      <c r="AIC16" s="282"/>
      <c r="AID16" s="282"/>
      <c r="AIE16" s="282"/>
      <c r="AIF16" s="282"/>
      <c r="AIG16" s="282"/>
      <c r="AIH16" s="282"/>
      <c r="AII16" s="282"/>
      <c r="AIJ16" s="282"/>
      <c r="AIK16" s="282"/>
      <c r="AIL16" s="282"/>
      <c r="AIM16" s="282"/>
      <c r="AIN16" s="282"/>
      <c r="AIO16" s="282"/>
      <c r="AIP16" s="282"/>
      <c r="AIQ16" s="282"/>
      <c r="AIR16" s="282"/>
      <c r="AIS16" s="282"/>
      <c r="AIT16" s="282"/>
      <c r="AIU16" s="282"/>
      <c r="AIV16" s="282"/>
      <c r="AIW16" s="282"/>
      <c r="AIX16" s="282"/>
      <c r="AIY16" s="282"/>
      <c r="AIZ16" s="282"/>
      <c r="AJA16" s="282"/>
      <c r="AJB16" s="282"/>
      <c r="AJC16" s="282"/>
      <c r="AJD16" s="282"/>
      <c r="AJE16" s="282"/>
      <c r="AJF16" s="282"/>
      <c r="AJG16" s="282"/>
      <c r="AJH16" s="282"/>
      <c r="AJI16" s="282"/>
      <c r="AJJ16" s="282"/>
      <c r="AJK16" s="282"/>
      <c r="AJL16" s="282"/>
      <c r="AJM16" s="282"/>
      <c r="AJN16" s="282"/>
      <c r="AJO16" s="282"/>
      <c r="AJP16" s="282"/>
      <c r="AJQ16" s="282"/>
      <c r="AJR16" s="282"/>
      <c r="AJS16" s="282"/>
      <c r="AJT16" s="282"/>
      <c r="AJU16" s="282"/>
      <c r="AJV16" s="282"/>
      <c r="AJW16" s="282"/>
      <c r="AJX16" s="282"/>
      <c r="AJY16" s="282"/>
      <c r="AJZ16" s="282"/>
      <c r="AKA16" s="282"/>
      <c r="AKB16" s="282"/>
      <c r="AKC16" s="282"/>
      <c r="AKD16" s="282"/>
      <c r="AKE16" s="282"/>
      <c r="AKF16" s="282"/>
      <c r="AKG16" s="282"/>
      <c r="AKH16" s="282"/>
      <c r="AKI16" s="282"/>
      <c r="AKJ16" s="282"/>
      <c r="AKK16" s="282"/>
      <c r="AKL16" s="282"/>
      <c r="AKM16" s="282"/>
      <c r="AKN16" s="282"/>
      <c r="AKO16" s="282"/>
      <c r="AKP16" s="282"/>
      <c r="AKQ16" s="282"/>
      <c r="AKR16" s="282"/>
      <c r="AKS16" s="282"/>
      <c r="AKT16" s="282"/>
      <c r="AKU16" s="282"/>
      <c r="AKV16" s="282"/>
      <c r="AKW16" s="282"/>
      <c r="AKX16" s="282"/>
      <c r="AKY16" s="282"/>
      <c r="AKZ16" s="282"/>
      <c r="ALA16" s="282"/>
      <c r="ALB16" s="282"/>
      <c r="ALC16" s="282"/>
      <c r="ALD16" s="282"/>
      <c r="ALE16" s="282"/>
      <c r="ALF16" s="282"/>
      <c r="ALG16" s="282"/>
      <c r="ALH16" s="282"/>
      <c r="ALI16" s="282"/>
      <c r="ALJ16" s="282"/>
      <c r="ALK16" s="282"/>
      <c r="ALL16" s="282"/>
      <c r="ALM16" s="282"/>
      <c r="ALN16" s="282"/>
      <c r="ALO16" s="282"/>
      <c r="ALP16" s="282"/>
      <c r="ALQ16" s="282"/>
      <c r="ALR16" s="282"/>
      <c r="ALS16" s="282"/>
      <c r="ALT16" s="282"/>
      <c r="ALU16" s="282"/>
      <c r="ALV16" s="282"/>
      <c r="ALW16" s="282"/>
      <c r="ALX16" s="282"/>
    </row>
    <row r="17" spans="1:1012" ht="17.25" customHeight="1" x14ac:dyDescent="0.25">
      <c r="A17" s="283">
        <f t="shared" si="1"/>
        <v>5</v>
      </c>
      <c r="B17" s="47" t="s">
        <v>185</v>
      </c>
      <c r="C17" s="67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65"/>
      <c r="AS17" s="365"/>
      <c r="AT17" s="365"/>
      <c r="AU17" s="365"/>
      <c r="AV17" s="365"/>
      <c r="AW17" s="365"/>
      <c r="AX17" s="365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82"/>
      <c r="BT17" s="282"/>
      <c r="BU17" s="282"/>
      <c r="BV17" s="282"/>
      <c r="BW17" s="282"/>
      <c r="BX17" s="282"/>
      <c r="BY17" s="282"/>
      <c r="BZ17" s="282"/>
      <c r="CA17" s="282"/>
      <c r="CB17" s="282"/>
      <c r="CC17" s="282"/>
      <c r="CD17" s="282"/>
      <c r="CE17" s="282"/>
      <c r="CF17" s="282"/>
      <c r="CG17" s="282"/>
      <c r="CH17" s="282"/>
      <c r="CI17" s="282"/>
      <c r="CJ17" s="282"/>
      <c r="CK17" s="282"/>
      <c r="CL17" s="282"/>
      <c r="CM17" s="282"/>
      <c r="CN17" s="282"/>
      <c r="CO17" s="282"/>
      <c r="CP17" s="282"/>
      <c r="CQ17" s="282"/>
      <c r="CR17" s="282"/>
      <c r="CS17" s="282"/>
      <c r="CT17" s="282"/>
      <c r="CU17" s="282"/>
      <c r="CV17" s="282"/>
      <c r="CW17" s="282"/>
      <c r="CX17" s="282"/>
      <c r="CY17" s="282"/>
      <c r="CZ17" s="282"/>
      <c r="DA17" s="282"/>
      <c r="DB17" s="282"/>
      <c r="DC17" s="282"/>
      <c r="DD17" s="282"/>
      <c r="DE17" s="282"/>
      <c r="DF17" s="282"/>
      <c r="DG17" s="282"/>
      <c r="DH17" s="282"/>
      <c r="DI17" s="282"/>
      <c r="DJ17" s="282"/>
      <c r="DK17" s="282"/>
      <c r="DL17" s="282"/>
      <c r="DM17" s="282"/>
      <c r="DN17" s="282"/>
      <c r="DO17" s="282"/>
      <c r="DP17" s="282"/>
      <c r="DQ17" s="282"/>
      <c r="DR17" s="282"/>
      <c r="DS17" s="282"/>
      <c r="DT17" s="282"/>
      <c r="DU17" s="282"/>
      <c r="DV17" s="282"/>
      <c r="DW17" s="282"/>
      <c r="DX17" s="282"/>
      <c r="DY17" s="282"/>
      <c r="DZ17" s="282"/>
      <c r="EA17" s="282"/>
      <c r="EB17" s="282"/>
      <c r="EC17" s="282"/>
      <c r="ED17" s="282"/>
      <c r="EE17" s="282"/>
      <c r="EF17" s="282"/>
      <c r="EG17" s="282"/>
      <c r="EH17" s="282"/>
      <c r="EI17" s="282"/>
      <c r="EJ17" s="282"/>
      <c r="EK17" s="282"/>
      <c r="EL17" s="282"/>
      <c r="EM17" s="282"/>
      <c r="EN17" s="282"/>
      <c r="EO17" s="282"/>
      <c r="EP17" s="282"/>
      <c r="EQ17" s="282"/>
      <c r="ER17" s="282"/>
      <c r="ES17" s="282"/>
      <c r="ET17" s="282"/>
      <c r="EU17" s="282"/>
      <c r="EV17" s="282"/>
      <c r="EW17" s="282"/>
      <c r="EX17" s="282"/>
      <c r="EY17" s="282"/>
      <c r="EZ17" s="282"/>
      <c r="FA17" s="282"/>
      <c r="FB17" s="282"/>
      <c r="FC17" s="282"/>
      <c r="FD17" s="282"/>
      <c r="FE17" s="282"/>
      <c r="FF17" s="282"/>
      <c r="FG17" s="282"/>
      <c r="FH17" s="282"/>
      <c r="FI17" s="282"/>
      <c r="FJ17" s="282"/>
      <c r="FK17" s="282"/>
      <c r="FL17" s="282"/>
      <c r="FM17" s="282"/>
      <c r="FN17" s="282"/>
      <c r="FO17" s="282"/>
      <c r="FP17" s="282"/>
      <c r="FQ17" s="282"/>
      <c r="FR17" s="282"/>
      <c r="FS17" s="282"/>
      <c r="FT17" s="282"/>
      <c r="FU17" s="282"/>
      <c r="FV17" s="282"/>
      <c r="FW17" s="282"/>
      <c r="FX17" s="282"/>
      <c r="FY17" s="282"/>
      <c r="FZ17" s="282"/>
      <c r="GA17" s="282"/>
      <c r="GB17" s="282"/>
      <c r="GC17" s="282"/>
      <c r="GD17" s="282"/>
      <c r="GE17" s="282"/>
      <c r="GF17" s="282"/>
      <c r="GG17" s="282"/>
      <c r="GH17" s="282"/>
      <c r="GI17" s="282"/>
      <c r="GJ17" s="282"/>
      <c r="GK17" s="282"/>
      <c r="GL17" s="282"/>
      <c r="GM17" s="282"/>
      <c r="GN17" s="282"/>
      <c r="GO17" s="282"/>
      <c r="GP17" s="282"/>
      <c r="GQ17" s="282"/>
      <c r="GR17" s="282"/>
      <c r="GS17" s="282"/>
      <c r="GT17" s="282"/>
      <c r="GU17" s="282"/>
      <c r="GV17" s="282"/>
      <c r="GW17" s="282"/>
      <c r="GX17" s="282"/>
      <c r="GY17" s="282"/>
      <c r="GZ17" s="282"/>
      <c r="HA17" s="282"/>
      <c r="HB17" s="282"/>
      <c r="HC17" s="282"/>
      <c r="HD17" s="282"/>
      <c r="HE17" s="282"/>
      <c r="HF17" s="282"/>
      <c r="HG17" s="282"/>
      <c r="HH17" s="282"/>
      <c r="HI17" s="282"/>
      <c r="HJ17" s="282"/>
      <c r="HK17" s="282"/>
      <c r="HL17" s="282"/>
      <c r="HM17" s="282"/>
      <c r="HN17" s="282"/>
      <c r="HO17" s="282"/>
      <c r="HP17" s="282"/>
      <c r="HQ17" s="282"/>
      <c r="HR17" s="282"/>
      <c r="HS17" s="282"/>
      <c r="HT17" s="282"/>
      <c r="HU17" s="282"/>
      <c r="HV17" s="282"/>
      <c r="HW17" s="282"/>
      <c r="HX17" s="282"/>
      <c r="HY17" s="282"/>
      <c r="HZ17" s="282"/>
      <c r="IA17" s="282"/>
      <c r="IB17" s="282"/>
      <c r="IC17" s="282"/>
      <c r="ID17" s="282"/>
      <c r="IE17" s="282"/>
      <c r="IF17" s="282"/>
      <c r="IG17" s="282"/>
      <c r="IH17" s="282"/>
      <c r="II17" s="282"/>
      <c r="IJ17" s="282"/>
      <c r="IK17" s="282"/>
      <c r="IL17" s="282"/>
      <c r="IM17" s="282"/>
      <c r="IN17" s="282"/>
      <c r="IO17" s="282"/>
      <c r="IP17" s="282"/>
      <c r="IQ17" s="282"/>
      <c r="IR17" s="282"/>
      <c r="IS17" s="282"/>
      <c r="IT17" s="282"/>
      <c r="IU17" s="282"/>
      <c r="IV17" s="282"/>
      <c r="IW17" s="282"/>
      <c r="IX17" s="282"/>
      <c r="IY17" s="282"/>
      <c r="IZ17" s="282"/>
      <c r="JA17" s="282"/>
      <c r="JB17" s="282"/>
      <c r="JC17" s="282"/>
      <c r="JD17" s="282"/>
      <c r="JE17" s="282"/>
      <c r="JF17" s="282"/>
      <c r="JG17" s="282"/>
      <c r="JH17" s="282"/>
      <c r="JI17" s="282"/>
      <c r="JJ17" s="282"/>
      <c r="JK17" s="282"/>
      <c r="JL17" s="282"/>
      <c r="JM17" s="282"/>
      <c r="JN17" s="282"/>
      <c r="JO17" s="282"/>
      <c r="JP17" s="282"/>
      <c r="JQ17" s="282"/>
      <c r="JR17" s="282"/>
      <c r="JS17" s="282"/>
      <c r="JT17" s="282"/>
      <c r="JU17" s="282"/>
      <c r="JV17" s="282"/>
      <c r="JW17" s="282"/>
      <c r="JX17" s="282"/>
      <c r="JY17" s="282"/>
      <c r="JZ17" s="282"/>
      <c r="KA17" s="282"/>
      <c r="KB17" s="282"/>
      <c r="KC17" s="282"/>
      <c r="KD17" s="282"/>
      <c r="KE17" s="282"/>
      <c r="KF17" s="282"/>
      <c r="KG17" s="282"/>
      <c r="KH17" s="282"/>
      <c r="KI17" s="282"/>
      <c r="KJ17" s="282"/>
      <c r="KK17" s="282"/>
      <c r="KL17" s="282"/>
      <c r="KM17" s="282"/>
      <c r="KN17" s="282"/>
      <c r="KO17" s="282"/>
      <c r="KP17" s="282"/>
      <c r="KQ17" s="282"/>
      <c r="KR17" s="282"/>
      <c r="KS17" s="282"/>
      <c r="KT17" s="282"/>
      <c r="KU17" s="282"/>
      <c r="KV17" s="282"/>
      <c r="KW17" s="282"/>
      <c r="KX17" s="282"/>
      <c r="KY17" s="282"/>
      <c r="KZ17" s="282"/>
      <c r="LA17" s="282"/>
      <c r="LB17" s="282"/>
      <c r="LC17" s="282"/>
      <c r="LD17" s="282"/>
      <c r="LE17" s="282"/>
      <c r="LF17" s="282"/>
      <c r="LG17" s="282"/>
      <c r="LH17" s="282"/>
      <c r="LI17" s="282"/>
      <c r="LJ17" s="282"/>
      <c r="LK17" s="282"/>
      <c r="LL17" s="282"/>
      <c r="LM17" s="282"/>
      <c r="LN17" s="282"/>
      <c r="LO17" s="282"/>
      <c r="LP17" s="282"/>
      <c r="LQ17" s="282"/>
      <c r="LR17" s="282"/>
      <c r="LS17" s="282"/>
      <c r="LT17" s="282"/>
      <c r="LU17" s="282"/>
      <c r="LV17" s="282"/>
      <c r="LW17" s="282"/>
      <c r="LX17" s="282"/>
      <c r="LY17" s="282"/>
      <c r="LZ17" s="282"/>
      <c r="MA17" s="282"/>
      <c r="MB17" s="282"/>
      <c r="MC17" s="282"/>
      <c r="MD17" s="282"/>
      <c r="ME17" s="282"/>
      <c r="MF17" s="282"/>
      <c r="MG17" s="282"/>
      <c r="MH17" s="282"/>
      <c r="MI17" s="282"/>
      <c r="MJ17" s="282"/>
      <c r="MK17" s="282"/>
      <c r="ML17" s="282"/>
      <c r="MM17" s="282"/>
      <c r="MN17" s="282"/>
      <c r="MO17" s="282"/>
      <c r="MP17" s="282"/>
      <c r="MQ17" s="282"/>
      <c r="MR17" s="282"/>
      <c r="MS17" s="282"/>
      <c r="MT17" s="282"/>
      <c r="MU17" s="282"/>
      <c r="MV17" s="282"/>
      <c r="MW17" s="282"/>
      <c r="MX17" s="282"/>
      <c r="MY17" s="282"/>
      <c r="MZ17" s="282"/>
      <c r="NA17" s="282"/>
      <c r="NB17" s="282"/>
      <c r="NC17" s="282"/>
      <c r="ND17" s="282"/>
      <c r="NE17" s="282"/>
      <c r="NF17" s="282"/>
      <c r="NG17" s="282"/>
      <c r="NH17" s="282"/>
      <c r="NI17" s="282"/>
      <c r="NJ17" s="282"/>
      <c r="NK17" s="282"/>
      <c r="NL17" s="282"/>
      <c r="NM17" s="282"/>
      <c r="NN17" s="282"/>
      <c r="NO17" s="282"/>
      <c r="NP17" s="282"/>
      <c r="NQ17" s="282"/>
      <c r="NR17" s="282"/>
      <c r="NS17" s="282"/>
      <c r="NT17" s="282"/>
      <c r="NU17" s="282"/>
      <c r="NV17" s="282"/>
      <c r="NW17" s="282"/>
      <c r="NX17" s="282"/>
      <c r="NY17" s="282"/>
      <c r="NZ17" s="282"/>
      <c r="OA17" s="282"/>
      <c r="OB17" s="282"/>
      <c r="OC17" s="282"/>
      <c r="OD17" s="282"/>
      <c r="OE17" s="282"/>
      <c r="OF17" s="282"/>
      <c r="OG17" s="282"/>
      <c r="OH17" s="282"/>
      <c r="OI17" s="282"/>
      <c r="OJ17" s="282"/>
      <c r="OK17" s="282"/>
      <c r="OL17" s="282"/>
      <c r="OM17" s="282"/>
      <c r="ON17" s="282"/>
      <c r="OO17" s="282"/>
      <c r="OP17" s="282"/>
      <c r="OQ17" s="282"/>
      <c r="OR17" s="282"/>
      <c r="OS17" s="282"/>
      <c r="OT17" s="282"/>
      <c r="OU17" s="282"/>
      <c r="OV17" s="282"/>
      <c r="OW17" s="282"/>
      <c r="OX17" s="282"/>
      <c r="OY17" s="282"/>
      <c r="OZ17" s="282"/>
      <c r="PA17" s="282"/>
      <c r="PB17" s="282"/>
      <c r="PC17" s="282"/>
      <c r="PD17" s="282"/>
      <c r="PE17" s="282"/>
      <c r="PF17" s="282"/>
      <c r="PG17" s="282"/>
      <c r="PH17" s="282"/>
      <c r="PI17" s="282"/>
      <c r="PJ17" s="282"/>
      <c r="PK17" s="282"/>
      <c r="PL17" s="282"/>
      <c r="PM17" s="282"/>
      <c r="PN17" s="282"/>
      <c r="PO17" s="282"/>
      <c r="PP17" s="282"/>
      <c r="PQ17" s="282"/>
      <c r="PR17" s="282"/>
      <c r="PS17" s="282"/>
      <c r="PT17" s="282"/>
      <c r="PU17" s="282"/>
      <c r="PV17" s="282"/>
      <c r="PW17" s="282"/>
      <c r="PX17" s="282"/>
      <c r="PY17" s="282"/>
      <c r="PZ17" s="282"/>
      <c r="QA17" s="282"/>
      <c r="QB17" s="282"/>
      <c r="QC17" s="282"/>
      <c r="QD17" s="282"/>
      <c r="QE17" s="282"/>
      <c r="QF17" s="282"/>
      <c r="QG17" s="282"/>
      <c r="QH17" s="282"/>
      <c r="QI17" s="282"/>
      <c r="QJ17" s="282"/>
      <c r="QK17" s="282"/>
      <c r="QL17" s="282"/>
      <c r="QM17" s="282"/>
      <c r="QN17" s="282"/>
      <c r="QO17" s="282"/>
      <c r="QP17" s="282"/>
      <c r="QQ17" s="282"/>
      <c r="QR17" s="282"/>
      <c r="QS17" s="282"/>
      <c r="QT17" s="282"/>
      <c r="QU17" s="282"/>
      <c r="QV17" s="282"/>
      <c r="QW17" s="282"/>
      <c r="QX17" s="282"/>
      <c r="QY17" s="282"/>
      <c r="QZ17" s="282"/>
      <c r="RA17" s="282"/>
      <c r="RB17" s="282"/>
      <c r="RC17" s="282"/>
      <c r="RD17" s="282"/>
      <c r="RE17" s="282"/>
      <c r="RF17" s="282"/>
      <c r="RG17" s="282"/>
      <c r="RH17" s="282"/>
      <c r="RI17" s="282"/>
      <c r="RJ17" s="282"/>
      <c r="RK17" s="282"/>
      <c r="RL17" s="282"/>
      <c r="RM17" s="282"/>
      <c r="RN17" s="282"/>
      <c r="RO17" s="282"/>
      <c r="RP17" s="282"/>
      <c r="RQ17" s="282"/>
      <c r="RR17" s="282"/>
      <c r="RS17" s="282"/>
      <c r="RT17" s="282"/>
      <c r="RU17" s="282"/>
      <c r="RV17" s="282"/>
      <c r="RW17" s="282"/>
      <c r="RX17" s="282"/>
      <c r="RY17" s="282"/>
      <c r="RZ17" s="282"/>
      <c r="SA17" s="282"/>
      <c r="SB17" s="282"/>
      <c r="SC17" s="282"/>
      <c r="SD17" s="282"/>
      <c r="SE17" s="282"/>
      <c r="SF17" s="282"/>
      <c r="SG17" s="282"/>
      <c r="SH17" s="282"/>
      <c r="SI17" s="282"/>
      <c r="SJ17" s="282"/>
      <c r="SK17" s="282"/>
      <c r="SL17" s="282"/>
      <c r="SM17" s="282"/>
      <c r="SN17" s="282"/>
      <c r="SO17" s="282"/>
      <c r="SP17" s="282"/>
      <c r="SQ17" s="282"/>
      <c r="SR17" s="282"/>
      <c r="SS17" s="282"/>
      <c r="ST17" s="282"/>
      <c r="SU17" s="282"/>
      <c r="SV17" s="282"/>
      <c r="SW17" s="282"/>
      <c r="SX17" s="282"/>
      <c r="SY17" s="282"/>
      <c r="SZ17" s="282"/>
      <c r="TA17" s="282"/>
      <c r="TB17" s="282"/>
      <c r="TC17" s="282"/>
      <c r="TD17" s="282"/>
      <c r="TE17" s="282"/>
      <c r="TF17" s="282"/>
      <c r="TG17" s="282"/>
      <c r="TH17" s="282"/>
      <c r="TI17" s="282"/>
      <c r="TJ17" s="282"/>
      <c r="TK17" s="282"/>
      <c r="TL17" s="282"/>
      <c r="TM17" s="282"/>
      <c r="TN17" s="282"/>
      <c r="TO17" s="282"/>
      <c r="TP17" s="282"/>
      <c r="TQ17" s="282"/>
      <c r="TR17" s="282"/>
      <c r="TS17" s="282"/>
      <c r="TT17" s="282"/>
      <c r="TU17" s="282"/>
      <c r="TV17" s="282"/>
      <c r="TW17" s="282"/>
      <c r="TX17" s="282"/>
      <c r="TY17" s="282"/>
      <c r="TZ17" s="282"/>
      <c r="UA17" s="282"/>
      <c r="UB17" s="282"/>
      <c r="UC17" s="282"/>
      <c r="UD17" s="282"/>
      <c r="UE17" s="282"/>
      <c r="UF17" s="282"/>
      <c r="UG17" s="282"/>
      <c r="UH17" s="282"/>
      <c r="UI17" s="282"/>
      <c r="UJ17" s="282"/>
      <c r="UK17" s="282"/>
      <c r="UL17" s="282"/>
      <c r="UM17" s="282"/>
      <c r="UN17" s="282"/>
      <c r="UO17" s="282"/>
      <c r="UP17" s="282"/>
      <c r="UQ17" s="282"/>
      <c r="UR17" s="282"/>
      <c r="US17" s="282"/>
      <c r="UT17" s="282"/>
      <c r="UU17" s="282"/>
      <c r="UV17" s="282"/>
      <c r="UW17" s="282"/>
      <c r="UX17" s="282"/>
      <c r="UY17" s="282"/>
      <c r="UZ17" s="282"/>
      <c r="VA17" s="282"/>
      <c r="VB17" s="282"/>
      <c r="VC17" s="282"/>
      <c r="VD17" s="282"/>
      <c r="VE17" s="282"/>
      <c r="VF17" s="282"/>
      <c r="VG17" s="282"/>
      <c r="VH17" s="282"/>
      <c r="VI17" s="282"/>
      <c r="VJ17" s="282"/>
      <c r="VK17" s="282"/>
      <c r="VL17" s="282"/>
      <c r="VM17" s="282"/>
      <c r="VN17" s="282"/>
      <c r="VO17" s="282"/>
      <c r="VP17" s="282"/>
      <c r="VQ17" s="282"/>
      <c r="VR17" s="282"/>
      <c r="VS17" s="282"/>
      <c r="VT17" s="282"/>
      <c r="VU17" s="282"/>
      <c r="VV17" s="282"/>
      <c r="VW17" s="282"/>
      <c r="VX17" s="282"/>
      <c r="VY17" s="282"/>
      <c r="VZ17" s="282"/>
      <c r="WA17" s="282"/>
      <c r="WB17" s="282"/>
      <c r="WC17" s="282"/>
      <c r="WD17" s="282"/>
      <c r="WE17" s="282"/>
      <c r="WF17" s="282"/>
      <c r="WG17" s="282"/>
      <c r="WH17" s="282"/>
      <c r="WI17" s="282"/>
      <c r="WJ17" s="282"/>
      <c r="WK17" s="282"/>
      <c r="WL17" s="282"/>
      <c r="WM17" s="282"/>
      <c r="WN17" s="282"/>
      <c r="WO17" s="282"/>
      <c r="WP17" s="282"/>
      <c r="WQ17" s="282"/>
      <c r="WR17" s="282"/>
      <c r="WS17" s="282"/>
      <c r="WT17" s="282"/>
      <c r="WU17" s="282"/>
      <c r="WV17" s="282"/>
      <c r="WW17" s="282"/>
      <c r="WX17" s="282"/>
      <c r="WY17" s="282"/>
      <c r="WZ17" s="282"/>
      <c r="XA17" s="282"/>
      <c r="XB17" s="282"/>
      <c r="XC17" s="282"/>
      <c r="XD17" s="282"/>
      <c r="XE17" s="282"/>
      <c r="XF17" s="282"/>
      <c r="XG17" s="282"/>
      <c r="XH17" s="282"/>
      <c r="XI17" s="282"/>
      <c r="XJ17" s="282"/>
      <c r="XK17" s="282"/>
      <c r="XL17" s="282"/>
      <c r="XM17" s="282"/>
      <c r="XN17" s="282"/>
      <c r="XO17" s="282"/>
      <c r="XP17" s="282"/>
      <c r="XQ17" s="282"/>
      <c r="XR17" s="282"/>
      <c r="XS17" s="282"/>
      <c r="XT17" s="282"/>
      <c r="XU17" s="282"/>
      <c r="XV17" s="282"/>
      <c r="XW17" s="282"/>
      <c r="XX17" s="282"/>
      <c r="XY17" s="282"/>
      <c r="XZ17" s="282"/>
      <c r="YA17" s="282"/>
      <c r="YB17" s="282"/>
      <c r="YC17" s="282"/>
      <c r="YD17" s="282"/>
      <c r="YE17" s="282"/>
      <c r="YF17" s="282"/>
      <c r="YG17" s="282"/>
      <c r="YH17" s="282"/>
      <c r="YI17" s="282"/>
      <c r="YJ17" s="282"/>
      <c r="YK17" s="282"/>
      <c r="YL17" s="282"/>
      <c r="YM17" s="282"/>
      <c r="YN17" s="282"/>
      <c r="YO17" s="282"/>
      <c r="YP17" s="282"/>
      <c r="YQ17" s="282"/>
      <c r="YR17" s="282"/>
      <c r="YS17" s="282"/>
      <c r="YT17" s="282"/>
      <c r="YU17" s="282"/>
      <c r="YV17" s="282"/>
      <c r="YW17" s="282"/>
      <c r="YX17" s="282"/>
      <c r="YY17" s="282"/>
      <c r="YZ17" s="282"/>
      <c r="ZA17" s="282"/>
      <c r="ZB17" s="282"/>
      <c r="ZC17" s="282"/>
      <c r="ZD17" s="282"/>
      <c r="ZE17" s="282"/>
      <c r="ZF17" s="282"/>
      <c r="ZG17" s="282"/>
      <c r="ZH17" s="282"/>
      <c r="ZI17" s="282"/>
      <c r="ZJ17" s="282"/>
      <c r="ZK17" s="282"/>
      <c r="ZL17" s="282"/>
      <c r="ZM17" s="282"/>
      <c r="ZN17" s="282"/>
      <c r="ZO17" s="282"/>
      <c r="ZP17" s="282"/>
      <c r="ZQ17" s="282"/>
      <c r="ZR17" s="282"/>
      <c r="ZS17" s="282"/>
      <c r="ZT17" s="282"/>
      <c r="ZU17" s="282"/>
      <c r="ZV17" s="282"/>
      <c r="ZW17" s="282"/>
      <c r="ZX17" s="282"/>
      <c r="ZY17" s="282"/>
      <c r="ZZ17" s="282"/>
      <c r="AAA17" s="282"/>
      <c r="AAB17" s="282"/>
      <c r="AAC17" s="282"/>
      <c r="AAD17" s="282"/>
      <c r="AAE17" s="282"/>
      <c r="AAF17" s="282"/>
      <c r="AAG17" s="282"/>
      <c r="AAH17" s="282"/>
      <c r="AAI17" s="282"/>
      <c r="AAJ17" s="282"/>
      <c r="AAK17" s="282"/>
      <c r="AAL17" s="282"/>
      <c r="AAM17" s="282"/>
      <c r="AAN17" s="282"/>
      <c r="AAO17" s="282"/>
      <c r="AAP17" s="282"/>
      <c r="AAQ17" s="282"/>
      <c r="AAR17" s="282"/>
      <c r="AAS17" s="282"/>
      <c r="AAT17" s="282"/>
      <c r="AAU17" s="282"/>
      <c r="AAV17" s="282"/>
      <c r="AAW17" s="282"/>
      <c r="AAX17" s="282"/>
      <c r="AAY17" s="282"/>
      <c r="AAZ17" s="282"/>
      <c r="ABA17" s="282"/>
      <c r="ABB17" s="282"/>
      <c r="ABC17" s="282"/>
      <c r="ABD17" s="282"/>
      <c r="ABE17" s="282"/>
      <c r="ABF17" s="282"/>
      <c r="ABG17" s="282"/>
      <c r="ABH17" s="282"/>
      <c r="ABI17" s="282"/>
      <c r="ABJ17" s="282"/>
      <c r="ABK17" s="282"/>
      <c r="ABL17" s="282"/>
      <c r="ABM17" s="282"/>
      <c r="ABN17" s="282"/>
      <c r="ABO17" s="282"/>
      <c r="ABP17" s="282"/>
      <c r="ABQ17" s="282"/>
      <c r="ABR17" s="282"/>
      <c r="ABS17" s="282"/>
      <c r="ABT17" s="282"/>
      <c r="ABU17" s="282"/>
      <c r="ABV17" s="282"/>
      <c r="ABW17" s="282"/>
      <c r="ABX17" s="282"/>
      <c r="ABY17" s="282"/>
      <c r="ABZ17" s="282"/>
      <c r="ACA17" s="282"/>
      <c r="ACB17" s="282"/>
      <c r="ACC17" s="282"/>
      <c r="ACD17" s="282"/>
      <c r="ACE17" s="282"/>
      <c r="ACF17" s="282"/>
      <c r="ACG17" s="282"/>
      <c r="ACH17" s="282"/>
      <c r="ACI17" s="282"/>
      <c r="ACJ17" s="282"/>
      <c r="ACK17" s="282"/>
      <c r="ACL17" s="282"/>
      <c r="ACM17" s="282"/>
      <c r="ACN17" s="282"/>
      <c r="ACO17" s="282"/>
      <c r="ACP17" s="282"/>
      <c r="ACQ17" s="282"/>
      <c r="ACR17" s="282"/>
      <c r="ACS17" s="282"/>
      <c r="ACT17" s="282"/>
      <c r="ACU17" s="282"/>
      <c r="ACV17" s="282"/>
      <c r="ACW17" s="282"/>
      <c r="ACX17" s="282"/>
      <c r="ACY17" s="282"/>
      <c r="ACZ17" s="282"/>
      <c r="ADA17" s="282"/>
      <c r="ADB17" s="282"/>
      <c r="ADC17" s="282"/>
      <c r="ADD17" s="282"/>
      <c r="ADE17" s="282"/>
      <c r="ADF17" s="282"/>
      <c r="ADG17" s="282"/>
      <c r="ADH17" s="282"/>
      <c r="ADI17" s="282"/>
      <c r="ADJ17" s="282"/>
      <c r="ADK17" s="282"/>
      <c r="ADL17" s="282"/>
      <c r="ADM17" s="282"/>
      <c r="ADN17" s="282"/>
      <c r="ADO17" s="282"/>
      <c r="ADP17" s="282"/>
      <c r="ADQ17" s="282"/>
      <c r="ADR17" s="282"/>
      <c r="ADS17" s="282"/>
      <c r="ADT17" s="282"/>
      <c r="ADU17" s="282"/>
      <c r="ADV17" s="282"/>
      <c r="ADW17" s="282"/>
      <c r="ADX17" s="282"/>
      <c r="ADY17" s="282"/>
      <c r="ADZ17" s="282"/>
      <c r="AEA17" s="282"/>
      <c r="AEB17" s="282"/>
      <c r="AEC17" s="282"/>
      <c r="AED17" s="282"/>
      <c r="AEE17" s="282"/>
      <c r="AEF17" s="282"/>
      <c r="AEG17" s="282"/>
      <c r="AEH17" s="282"/>
      <c r="AEI17" s="282"/>
      <c r="AEJ17" s="282"/>
      <c r="AEK17" s="282"/>
      <c r="AEL17" s="282"/>
      <c r="AEM17" s="282"/>
      <c r="AEN17" s="282"/>
      <c r="AEO17" s="282"/>
      <c r="AEP17" s="282"/>
      <c r="AEQ17" s="282"/>
      <c r="AER17" s="282"/>
      <c r="AES17" s="282"/>
      <c r="AET17" s="282"/>
      <c r="AEU17" s="282"/>
      <c r="AEV17" s="282"/>
      <c r="AEW17" s="282"/>
      <c r="AEX17" s="282"/>
      <c r="AEY17" s="282"/>
      <c r="AEZ17" s="282"/>
      <c r="AFA17" s="282"/>
      <c r="AFB17" s="282"/>
      <c r="AFC17" s="282"/>
      <c r="AFD17" s="282"/>
      <c r="AFE17" s="282"/>
      <c r="AFF17" s="282"/>
      <c r="AFG17" s="282"/>
      <c r="AFH17" s="282"/>
      <c r="AFI17" s="282"/>
      <c r="AFJ17" s="282"/>
      <c r="AFK17" s="282"/>
      <c r="AFL17" s="282"/>
      <c r="AFM17" s="282"/>
      <c r="AFN17" s="282"/>
      <c r="AFO17" s="282"/>
      <c r="AFP17" s="282"/>
      <c r="AFQ17" s="282"/>
      <c r="AFR17" s="282"/>
      <c r="AFS17" s="282"/>
      <c r="AFT17" s="282"/>
      <c r="AFU17" s="282"/>
      <c r="AFV17" s="282"/>
      <c r="AFW17" s="282"/>
      <c r="AFX17" s="282"/>
      <c r="AFY17" s="282"/>
      <c r="AFZ17" s="282"/>
      <c r="AGA17" s="282"/>
      <c r="AGB17" s="282"/>
      <c r="AGC17" s="282"/>
      <c r="AGD17" s="282"/>
      <c r="AGE17" s="282"/>
      <c r="AGF17" s="282"/>
      <c r="AGG17" s="282"/>
      <c r="AGH17" s="282"/>
      <c r="AGI17" s="282"/>
      <c r="AGJ17" s="282"/>
      <c r="AGK17" s="282"/>
      <c r="AGL17" s="282"/>
      <c r="AGM17" s="282"/>
      <c r="AGN17" s="282"/>
      <c r="AGO17" s="282"/>
      <c r="AGP17" s="282"/>
      <c r="AGQ17" s="282"/>
      <c r="AGR17" s="282"/>
      <c r="AGS17" s="282"/>
      <c r="AGT17" s="282"/>
      <c r="AGU17" s="282"/>
      <c r="AGV17" s="282"/>
      <c r="AGW17" s="282"/>
      <c r="AGX17" s="282"/>
      <c r="AGY17" s="282"/>
      <c r="AGZ17" s="282"/>
      <c r="AHA17" s="282"/>
      <c r="AHB17" s="282"/>
      <c r="AHC17" s="282"/>
      <c r="AHD17" s="282"/>
      <c r="AHE17" s="282"/>
      <c r="AHF17" s="282"/>
      <c r="AHG17" s="282"/>
      <c r="AHH17" s="282"/>
      <c r="AHI17" s="282"/>
      <c r="AHJ17" s="282"/>
      <c r="AHK17" s="282"/>
      <c r="AHL17" s="282"/>
      <c r="AHM17" s="282"/>
      <c r="AHN17" s="282"/>
      <c r="AHO17" s="282"/>
      <c r="AHP17" s="282"/>
      <c r="AHQ17" s="282"/>
      <c r="AHR17" s="282"/>
      <c r="AHS17" s="282"/>
      <c r="AHT17" s="282"/>
      <c r="AHU17" s="282"/>
      <c r="AHV17" s="282"/>
      <c r="AHW17" s="282"/>
      <c r="AHX17" s="282"/>
      <c r="AHY17" s="282"/>
      <c r="AHZ17" s="282"/>
      <c r="AIA17" s="282"/>
      <c r="AIB17" s="282"/>
      <c r="AIC17" s="282"/>
      <c r="AID17" s="282"/>
      <c r="AIE17" s="282"/>
      <c r="AIF17" s="282"/>
      <c r="AIG17" s="282"/>
      <c r="AIH17" s="282"/>
      <c r="AII17" s="282"/>
      <c r="AIJ17" s="282"/>
      <c r="AIK17" s="282"/>
      <c r="AIL17" s="282"/>
      <c r="AIM17" s="282"/>
      <c r="AIN17" s="282"/>
      <c r="AIO17" s="282"/>
      <c r="AIP17" s="282"/>
      <c r="AIQ17" s="282"/>
      <c r="AIR17" s="282"/>
      <c r="AIS17" s="282"/>
      <c r="AIT17" s="282"/>
      <c r="AIU17" s="282"/>
      <c r="AIV17" s="282"/>
      <c r="AIW17" s="282"/>
      <c r="AIX17" s="282"/>
      <c r="AIY17" s="282"/>
      <c r="AIZ17" s="282"/>
      <c r="AJA17" s="282"/>
      <c r="AJB17" s="282"/>
      <c r="AJC17" s="282"/>
      <c r="AJD17" s="282"/>
      <c r="AJE17" s="282"/>
      <c r="AJF17" s="282"/>
      <c r="AJG17" s="282"/>
      <c r="AJH17" s="282"/>
      <c r="AJI17" s="282"/>
      <c r="AJJ17" s="282"/>
      <c r="AJK17" s="282"/>
      <c r="AJL17" s="282"/>
      <c r="AJM17" s="282"/>
      <c r="AJN17" s="282"/>
      <c r="AJO17" s="282"/>
      <c r="AJP17" s="282"/>
      <c r="AJQ17" s="282"/>
      <c r="AJR17" s="282"/>
      <c r="AJS17" s="282"/>
      <c r="AJT17" s="282"/>
      <c r="AJU17" s="282"/>
      <c r="AJV17" s="282"/>
      <c r="AJW17" s="282"/>
      <c r="AJX17" s="282"/>
      <c r="AJY17" s="282"/>
      <c r="AJZ17" s="282"/>
      <c r="AKA17" s="282"/>
      <c r="AKB17" s="282"/>
      <c r="AKC17" s="282"/>
      <c r="AKD17" s="282"/>
      <c r="AKE17" s="282"/>
      <c r="AKF17" s="282"/>
      <c r="AKG17" s="282"/>
      <c r="AKH17" s="282"/>
      <c r="AKI17" s="282"/>
      <c r="AKJ17" s="282"/>
      <c r="AKK17" s="282"/>
      <c r="AKL17" s="282"/>
      <c r="AKM17" s="282"/>
      <c r="AKN17" s="282"/>
      <c r="AKO17" s="282"/>
      <c r="AKP17" s="282"/>
      <c r="AKQ17" s="282"/>
      <c r="AKR17" s="282"/>
      <c r="AKS17" s="282"/>
      <c r="AKT17" s="282"/>
      <c r="AKU17" s="282"/>
      <c r="AKV17" s="282"/>
      <c r="AKW17" s="282"/>
      <c r="AKX17" s="282"/>
      <c r="AKY17" s="282"/>
      <c r="AKZ17" s="282"/>
      <c r="ALA17" s="282"/>
      <c r="ALB17" s="282"/>
      <c r="ALC17" s="282"/>
      <c r="ALD17" s="282"/>
      <c r="ALE17" s="282"/>
      <c r="ALF17" s="282"/>
      <c r="ALG17" s="282"/>
      <c r="ALH17" s="282"/>
      <c r="ALI17" s="282"/>
      <c r="ALJ17" s="282"/>
      <c r="ALK17" s="282"/>
      <c r="ALL17" s="282"/>
      <c r="ALM17" s="282"/>
      <c r="ALN17" s="282"/>
      <c r="ALO17" s="282"/>
      <c r="ALP17" s="282"/>
      <c r="ALQ17" s="282"/>
      <c r="ALR17" s="282"/>
      <c r="ALS17" s="282"/>
      <c r="ALT17" s="282"/>
      <c r="ALU17" s="282"/>
      <c r="ALV17" s="282"/>
      <c r="ALW17" s="282"/>
      <c r="ALX17" s="282"/>
    </row>
    <row r="18" spans="1:1012" ht="25.5" customHeight="1" x14ac:dyDescent="0.25">
      <c r="A18" s="283">
        <f t="shared" si="1"/>
        <v>6</v>
      </c>
      <c r="B18" s="25" t="s">
        <v>186</v>
      </c>
      <c r="C18" s="66">
        <v>1233</v>
      </c>
      <c r="D18" s="71">
        <v>1168</v>
      </c>
      <c r="E18" s="72">
        <v>614</v>
      </c>
      <c r="F18" s="72">
        <v>472</v>
      </c>
      <c r="G18" s="72">
        <v>3678</v>
      </c>
      <c r="H18" s="72">
        <v>3516</v>
      </c>
      <c r="I18" s="72">
        <v>207</v>
      </c>
      <c r="J18" s="72">
        <v>115</v>
      </c>
      <c r="K18" s="72">
        <v>2521</v>
      </c>
      <c r="L18" s="72">
        <v>2366</v>
      </c>
      <c r="M18" s="72"/>
      <c r="N18" s="72"/>
      <c r="O18" s="72">
        <v>443</v>
      </c>
      <c r="P18" s="72">
        <v>338</v>
      </c>
      <c r="Q18" s="72">
        <v>362</v>
      </c>
      <c r="R18" s="72">
        <v>247</v>
      </c>
      <c r="S18" s="72">
        <v>1637</v>
      </c>
      <c r="T18" s="72">
        <v>1709</v>
      </c>
      <c r="U18" s="72">
        <v>45</v>
      </c>
      <c r="V18" s="72">
        <v>31</v>
      </c>
      <c r="W18" s="72">
        <v>34</v>
      </c>
      <c r="X18" s="72">
        <v>41</v>
      </c>
      <c r="Y18" s="72">
        <v>348</v>
      </c>
      <c r="Z18" s="72">
        <v>697</v>
      </c>
      <c r="AA18" s="72">
        <v>1384</v>
      </c>
      <c r="AB18" s="72">
        <v>1251</v>
      </c>
      <c r="AC18" s="72"/>
      <c r="AD18" s="72"/>
      <c r="AE18" s="72">
        <v>9</v>
      </c>
      <c r="AF18" s="72">
        <v>6</v>
      </c>
      <c r="AG18" s="72">
        <v>141</v>
      </c>
      <c r="AH18" s="72">
        <v>142</v>
      </c>
      <c r="AI18" s="72">
        <v>1215</v>
      </c>
      <c r="AJ18" s="72">
        <v>1085</v>
      </c>
      <c r="AK18" s="72">
        <v>19</v>
      </c>
      <c r="AL18" s="72">
        <v>18</v>
      </c>
      <c r="AM18" s="72">
        <v>19</v>
      </c>
      <c r="AN18" s="72">
        <v>18</v>
      </c>
      <c r="AO18" s="72"/>
      <c r="AP18" s="72"/>
      <c r="AQ18" s="72">
        <v>381</v>
      </c>
      <c r="AR18" s="72">
        <v>382</v>
      </c>
      <c r="AS18" s="72">
        <v>208</v>
      </c>
      <c r="AT18" s="72">
        <v>241</v>
      </c>
      <c r="AU18" s="72">
        <v>138</v>
      </c>
      <c r="AV18" s="72">
        <v>120</v>
      </c>
      <c r="AW18" s="72">
        <v>35</v>
      </c>
      <c r="AX18" s="72">
        <v>21</v>
      </c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282"/>
      <c r="BT18" s="282"/>
      <c r="BU18" s="282"/>
      <c r="BV18" s="282"/>
      <c r="BW18" s="282"/>
      <c r="BX18" s="282"/>
      <c r="BY18" s="282"/>
      <c r="BZ18" s="282"/>
      <c r="CA18" s="282"/>
      <c r="CB18" s="282"/>
      <c r="CC18" s="282"/>
      <c r="CD18" s="282"/>
      <c r="CE18" s="282"/>
      <c r="CF18" s="282"/>
      <c r="CG18" s="282"/>
      <c r="CH18" s="282"/>
      <c r="CI18" s="282"/>
      <c r="CJ18" s="282"/>
      <c r="CK18" s="282"/>
      <c r="CL18" s="282"/>
      <c r="CM18" s="282"/>
      <c r="CN18" s="282"/>
      <c r="CO18" s="282"/>
      <c r="CP18" s="282"/>
      <c r="CQ18" s="282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2"/>
      <c r="DL18" s="282"/>
      <c r="DM18" s="282"/>
      <c r="DN18" s="282"/>
      <c r="DO18" s="282"/>
      <c r="DP18" s="282"/>
      <c r="DQ18" s="282"/>
      <c r="DR18" s="282"/>
      <c r="DS18" s="282"/>
      <c r="DT18" s="282"/>
      <c r="DU18" s="282"/>
      <c r="DV18" s="282"/>
      <c r="DW18" s="282"/>
      <c r="DX18" s="282"/>
      <c r="DY18" s="282"/>
      <c r="DZ18" s="282"/>
      <c r="EA18" s="282"/>
      <c r="EB18" s="282"/>
      <c r="EC18" s="282"/>
      <c r="ED18" s="282"/>
      <c r="EE18" s="282"/>
      <c r="EF18" s="282"/>
      <c r="EG18" s="282"/>
      <c r="EH18" s="282"/>
      <c r="EI18" s="282"/>
      <c r="EJ18" s="282"/>
      <c r="EK18" s="282"/>
      <c r="EL18" s="282"/>
      <c r="EM18" s="282"/>
      <c r="EN18" s="282"/>
      <c r="EO18" s="282"/>
      <c r="EP18" s="282"/>
      <c r="EQ18" s="282"/>
      <c r="ER18" s="282"/>
      <c r="ES18" s="282"/>
      <c r="ET18" s="282"/>
      <c r="EU18" s="282"/>
      <c r="EV18" s="282"/>
      <c r="EW18" s="282"/>
      <c r="EX18" s="282"/>
      <c r="EY18" s="282"/>
      <c r="EZ18" s="282"/>
      <c r="FA18" s="282"/>
      <c r="FB18" s="282"/>
      <c r="FC18" s="282"/>
      <c r="FD18" s="282"/>
      <c r="FE18" s="282"/>
      <c r="FF18" s="282"/>
      <c r="FG18" s="282"/>
      <c r="FH18" s="282"/>
      <c r="FI18" s="282"/>
      <c r="FJ18" s="282"/>
      <c r="FK18" s="282"/>
      <c r="FL18" s="282"/>
      <c r="FM18" s="282"/>
      <c r="FN18" s="282"/>
      <c r="FO18" s="282"/>
      <c r="FP18" s="282"/>
      <c r="FQ18" s="282"/>
      <c r="FR18" s="282"/>
      <c r="FS18" s="282"/>
      <c r="FT18" s="282"/>
      <c r="FU18" s="282"/>
      <c r="FV18" s="282"/>
      <c r="FW18" s="282"/>
      <c r="FX18" s="282"/>
      <c r="FY18" s="282"/>
      <c r="FZ18" s="282"/>
      <c r="GA18" s="282"/>
      <c r="GB18" s="282"/>
      <c r="GC18" s="282"/>
      <c r="GD18" s="282"/>
      <c r="GE18" s="282"/>
      <c r="GF18" s="282"/>
      <c r="GG18" s="282"/>
      <c r="GH18" s="282"/>
      <c r="GI18" s="282"/>
      <c r="GJ18" s="282"/>
      <c r="GK18" s="282"/>
      <c r="GL18" s="282"/>
      <c r="GM18" s="282"/>
      <c r="GN18" s="282"/>
      <c r="GO18" s="282"/>
      <c r="GP18" s="282"/>
      <c r="GQ18" s="282"/>
      <c r="GR18" s="282"/>
      <c r="GS18" s="282"/>
      <c r="GT18" s="282"/>
      <c r="GU18" s="282"/>
      <c r="GV18" s="282"/>
      <c r="GW18" s="282"/>
      <c r="GX18" s="282"/>
      <c r="GY18" s="282"/>
      <c r="GZ18" s="282"/>
      <c r="HA18" s="282"/>
      <c r="HB18" s="282"/>
      <c r="HC18" s="282"/>
      <c r="HD18" s="282"/>
      <c r="HE18" s="282"/>
      <c r="HF18" s="282"/>
      <c r="HG18" s="282"/>
      <c r="HH18" s="282"/>
      <c r="HI18" s="282"/>
      <c r="HJ18" s="282"/>
      <c r="HK18" s="282"/>
      <c r="HL18" s="282"/>
      <c r="HM18" s="282"/>
      <c r="HN18" s="282"/>
      <c r="HO18" s="282"/>
      <c r="HP18" s="282"/>
      <c r="HQ18" s="282"/>
      <c r="HR18" s="282"/>
      <c r="HS18" s="282"/>
      <c r="HT18" s="282"/>
      <c r="HU18" s="282"/>
      <c r="HV18" s="282"/>
      <c r="HW18" s="282"/>
      <c r="HX18" s="282"/>
      <c r="HY18" s="282"/>
      <c r="HZ18" s="282"/>
      <c r="IA18" s="282"/>
      <c r="IB18" s="282"/>
      <c r="IC18" s="282"/>
      <c r="ID18" s="282"/>
      <c r="IE18" s="282"/>
      <c r="IF18" s="282"/>
      <c r="IG18" s="282"/>
      <c r="IH18" s="282"/>
      <c r="II18" s="282"/>
      <c r="IJ18" s="282"/>
      <c r="IK18" s="282"/>
      <c r="IL18" s="282"/>
      <c r="IM18" s="282"/>
      <c r="IN18" s="282"/>
      <c r="IO18" s="282"/>
      <c r="IP18" s="282"/>
      <c r="IQ18" s="282"/>
      <c r="IR18" s="282"/>
      <c r="IS18" s="282"/>
      <c r="IT18" s="282"/>
      <c r="IU18" s="282"/>
      <c r="IV18" s="282"/>
      <c r="IW18" s="282"/>
      <c r="IX18" s="282"/>
      <c r="IY18" s="282"/>
      <c r="IZ18" s="282"/>
      <c r="JA18" s="282"/>
      <c r="JB18" s="282"/>
      <c r="JC18" s="282"/>
      <c r="JD18" s="282"/>
      <c r="JE18" s="282"/>
      <c r="JF18" s="282"/>
      <c r="JG18" s="282"/>
      <c r="JH18" s="282"/>
      <c r="JI18" s="282"/>
      <c r="JJ18" s="282"/>
      <c r="JK18" s="282"/>
      <c r="JL18" s="282"/>
      <c r="JM18" s="282"/>
      <c r="JN18" s="282"/>
      <c r="JO18" s="282"/>
      <c r="JP18" s="282"/>
      <c r="JQ18" s="282"/>
      <c r="JR18" s="282"/>
      <c r="JS18" s="282"/>
      <c r="JT18" s="282"/>
      <c r="JU18" s="282"/>
      <c r="JV18" s="282"/>
      <c r="JW18" s="282"/>
      <c r="JX18" s="282"/>
      <c r="JY18" s="282"/>
      <c r="JZ18" s="282"/>
      <c r="KA18" s="282"/>
      <c r="KB18" s="282"/>
      <c r="KC18" s="282"/>
      <c r="KD18" s="282"/>
      <c r="KE18" s="282"/>
      <c r="KF18" s="282"/>
      <c r="KG18" s="282"/>
      <c r="KH18" s="282"/>
      <c r="KI18" s="282"/>
      <c r="KJ18" s="282"/>
      <c r="KK18" s="282"/>
      <c r="KL18" s="282"/>
      <c r="KM18" s="282"/>
      <c r="KN18" s="282"/>
      <c r="KO18" s="282"/>
      <c r="KP18" s="282"/>
      <c r="KQ18" s="282"/>
      <c r="KR18" s="282"/>
      <c r="KS18" s="282"/>
      <c r="KT18" s="282"/>
      <c r="KU18" s="282"/>
      <c r="KV18" s="282"/>
      <c r="KW18" s="282"/>
      <c r="KX18" s="282"/>
      <c r="KY18" s="282"/>
      <c r="KZ18" s="282"/>
      <c r="LA18" s="282"/>
      <c r="LB18" s="282"/>
      <c r="LC18" s="282"/>
      <c r="LD18" s="282"/>
      <c r="LE18" s="282"/>
      <c r="LF18" s="282"/>
      <c r="LG18" s="282"/>
      <c r="LH18" s="282"/>
      <c r="LI18" s="282"/>
      <c r="LJ18" s="282"/>
      <c r="LK18" s="282"/>
      <c r="LL18" s="282"/>
      <c r="LM18" s="282"/>
      <c r="LN18" s="282"/>
      <c r="LO18" s="282"/>
      <c r="LP18" s="282"/>
      <c r="LQ18" s="282"/>
      <c r="LR18" s="282"/>
      <c r="LS18" s="282"/>
      <c r="LT18" s="282"/>
      <c r="LU18" s="282"/>
      <c r="LV18" s="282"/>
      <c r="LW18" s="282"/>
      <c r="LX18" s="282"/>
      <c r="LY18" s="282"/>
      <c r="LZ18" s="282"/>
      <c r="MA18" s="282"/>
      <c r="MB18" s="282"/>
      <c r="MC18" s="282"/>
      <c r="MD18" s="282"/>
      <c r="ME18" s="282"/>
      <c r="MF18" s="282"/>
      <c r="MG18" s="282"/>
      <c r="MH18" s="282"/>
      <c r="MI18" s="282"/>
      <c r="MJ18" s="282"/>
      <c r="MK18" s="282"/>
      <c r="ML18" s="282"/>
      <c r="MM18" s="282"/>
      <c r="MN18" s="282"/>
      <c r="MO18" s="282"/>
      <c r="MP18" s="282"/>
      <c r="MQ18" s="282"/>
      <c r="MR18" s="282"/>
      <c r="MS18" s="282"/>
      <c r="MT18" s="282"/>
      <c r="MU18" s="282"/>
      <c r="MV18" s="282"/>
      <c r="MW18" s="282"/>
      <c r="MX18" s="282"/>
      <c r="MY18" s="282"/>
      <c r="MZ18" s="282"/>
      <c r="NA18" s="282"/>
      <c r="NB18" s="282"/>
      <c r="NC18" s="282"/>
      <c r="ND18" s="282"/>
      <c r="NE18" s="282"/>
      <c r="NF18" s="282"/>
      <c r="NG18" s="282"/>
      <c r="NH18" s="282"/>
      <c r="NI18" s="282"/>
      <c r="NJ18" s="282"/>
      <c r="NK18" s="282"/>
      <c r="NL18" s="282"/>
      <c r="NM18" s="282"/>
      <c r="NN18" s="282"/>
      <c r="NO18" s="282"/>
      <c r="NP18" s="282"/>
      <c r="NQ18" s="282"/>
      <c r="NR18" s="282"/>
      <c r="NS18" s="282"/>
      <c r="NT18" s="282"/>
      <c r="NU18" s="282"/>
      <c r="NV18" s="282"/>
      <c r="NW18" s="282"/>
      <c r="NX18" s="282"/>
      <c r="NY18" s="282"/>
      <c r="NZ18" s="282"/>
      <c r="OA18" s="282"/>
      <c r="OB18" s="282"/>
      <c r="OC18" s="282"/>
      <c r="OD18" s="282"/>
      <c r="OE18" s="282"/>
      <c r="OF18" s="282"/>
      <c r="OG18" s="282"/>
      <c r="OH18" s="282"/>
      <c r="OI18" s="282"/>
      <c r="OJ18" s="282"/>
      <c r="OK18" s="282"/>
      <c r="OL18" s="282"/>
      <c r="OM18" s="282"/>
      <c r="ON18" s="282"/>
      <c r="OO18" s="282"/>
      <c r="OP18" s="282"/>
      <c r="OQ18" s="282"/>
      <c r="OR18" s="282"/>
      <c r="OS18" s="282"/>
      <c r="OT18" s="282"/>
      <c r="OU18" s="282"/>
      <c r="OV18" s="282"/>
      <c r="OW18" s="282"/>
      <c r="OX18" s="282"/>
      <c r="OY18" s="282"/>
      <c r="OZ18" s="282"/>
      <c r="PA18" s="282"/>
      <c r="PB18" s="282"/>
      <c r="PC18" s="282"/>
      <c r="PD18" s="282"/>
      <c r="PE18" s="282"/>
      <c r="PF18" s="282"/>
      <c r="PG18" s="282"/>
      <c r="PH18" s="282"/>
      <c r="PI18" s="282"/>
      <c r="PJ18" s="282"/>
      <c r="PK18" s="282"/>
      <c r="PL18" s="282"/>
      <c r="PM18" s="282"/>
      <c r="PN18" s="282"/>
      <c r="PO18" s="282"/>
      <c r="PP18" s="282"/>
      <c r="PQ18" s="282"/>
      <c r="PR18" s="282"/>
      <c r="PS18" s="282"/>
      <c r="PT18" s="282"/>
      <c r="PU18" s="282"/>
      <c r="PV18" s="282"/>
      <c r="PW18" s="282"/>
      <c r="PX18" s="282"/>
      <c r="PY18" s="282"/>
      <c r="PZ18" s="282"/>
      <c r="QA18" s="282"/>
      <c r="QB18" s="282"/>
      <c r="QC18" s="282"/>
      <c r="QD18" s="282"/>
      <c r="QE18" s="282"/>
      <c r="QF18" s="282"/>
      <c r="QG18" s="282"/>
      <c r="QH18" s="282"/>
      <c r="QI18" s="282"/>
      <c r="QJ18" s="282"/>
      <c r="QK18" s="282"/>
      <c r="QL18" s="282"/>
      <c r="QM18" s="282"/>
      <c r="QN18" s="282"/>
      <c r="QO18" s="282"/>
      <c r="QP18" s="282"/>
      <c r="QQ18" s="282"/>
      <c r="QR18" s="282"/>
      <c r="QS18" s="282"/>
      <c r="QT18" s="282"/>
      <c r="QU18" s="282"/>
      <c r="QV18" s="282"/>
      <c r="QW18" s="282"/>
      <c r="QX18" s="282"/>
      <c r="QY18" s="282"/>
      <c r="QZ18" s="282"/>
      <c r="RA18" s="282"/>
      <c r="RB18" s="282"/>
      <c r="RC18" s="282"/>
      <c r="RD18" s="282"/>
      <c r="RE18" s="282"/>
      <c r="RF18" s="282"/>
      <c r="RG18" s="282"/>
      <c r="RH18" s="282"/>
      <c r="RI18" s="282"/>
      <c r="RJ18" s="282"/>
      <c r="RK18" s="282"/>
      <c r="RL18" s="282"/>
      <c r="RM18" s="282"/>
      <c r="RN18" s="282"/>
      <c r="RO18" s="282"/>
      <c r="RP18" s="282"/>
      <c r="RQ18" s="282"/>
      <c r="RR18" s="282"/>
      <c r="RS18" s="282"/>
      <c r="RT18" s="282"/>
      <c r="RU18" s="282"/>
      <c r="RV18" s="282"/>
      <c r="RW18" s="282"/>
      <c r="RX18" s="282"/>
      <c r="RY18" s="282"/>
      <c r="RZ18" s="282"/>
      <c r="SA18" s="282"/>
      <c r="SB18" s="282"/>
      <c r="SC18" s="282"/>
      <c r="SD18" s="282"/>
      <c r="SE18" s="282"/>
      <c r="SF18" s="282"/>
      <c r="SG18" s="282"/>
      <c r="SH18" s="282"/>
      <c r="SI18" s="282"/>
      <c r="SJ18" s="282"/>
      <c r="SK18" s="282"/>
      <c r="SL18" s="282"/>
      <c r="SM18" s="282"/>
      <c r="SN18" s="282"/>
      <c r="SO18" s="282"/>
      <c r="SP18" s="282"/>
      <c r="SQ18" s="282"/>
      <c r="SR18" s="282"/>
      <c r="SS18" s="282"/>
      <c r="ST18" s="282"/>
      <c r="SU18" s="282"/>
      <c r="SV18" s="282"/>
      <c r="SW18" s="282"/>
      <c r="SX18" s="282"/>
      <c r="SY18" s="282"/>
      <c r="SZ18" s="282"/>
      <c r="TA18" s="282"/>
      <c r="TB18" s="282"/>
      <c r="TC18" s="282"/>
      <c r="TD18" s="282"/>
      <c r="TE18" s="282"/>
      <c r="TF18" s="282"/>
      <c r="TG18" s="282"/>
      <c r="TH18" s="282"/>
      <c r="TI18" s="282"/>
      <c r="TJ18" s="282"/>
      <c r="TK18" s="282"/>
      <c r="TL18" s="282"/>
      <c r="TM18" s="282"/>
      <c r="TN18" s="282"/>
      <c r="TO18" s="282"/>
      <c r="TP18" s="282"/>
      <c r="TQ18" s="282"/>
      <c r="TR18" s="282"/>
      <c r="TS18" s="282"/>
      <c r="TT18" s="282"/>
      <c r="TU18" s="282"/>
      <c r="TV18" s="282"/>
      <c r="TW18" s="282"/>
      <c r="TX18" s="282"/>
      <c r="TY18" s="282"/>
      <c r="TZ18" s="282"/>
      <c r="UA18" s="282"/>
      <c r="UB18" s="282"/>
      <c r="UC18" s="282"/>
      <c r="UD18" s="282"/>
      <c r="UE18" s="282"/>
      <c r="UF18" s="282"/>
      <c r="UG18" s="282"/>
      <c r="UH18" s="282"/>
      <c r="UI18" s="282"/>
      <c r="UJ18" s="282"/>
      <c r="UK18" s="282"/>
      <c r="UL18" s="282"/>
      <c r="UM18" s="282"/>
      <c r="UN18" s="282"/>
      <c r="UO18" s="282"/>
      <c r="UP18" s="282"/>
      <c r="UQ18" s="282"/>
      <c r="UR18" s="282"/>
      <c r="US18" s="282"/>
      <c r="UT18" s="282"/>
      <c r="UU18" s="282"/>
      <c r="UV18" s="282"/>
      <c r="UW18" s="282"/>
      <c r="UX18" s="282"/>
      <c r="UY18" s="282"/>
      <c r="UZ18" s="282"/>
      <c r="VA18" s="282"/>
      <c r="VB18" s="282"/>
      <c r="VC18" s="282"/>
      <c r="VD18" s="282"/>
      <c r="VE18" s="282"/>
      <c r="VF18" s="282"/>
      <c r="VG18" s="282"/>
      <c r="VH18" s="282"/>
      <c r="VI18" s="282"/>
      <c r="VJ18" s="282"/>
      <c r="VK18" s="282"/>
      <c r="VL18" s="282"/>
      <c r="VM18" s="282"/>
      <c r="VN18" s="282"/>
      <c r="VO18" s="282"/>
      <c r="VP18" s="282"/>
      <c r="VQ18" s="282"/>
      <c r="VR18" s="282"/>
      <c r="VS18" s="282"/>
      <c r="VT18" s="282"/>
      <c r="VU18" s="282"/>
      <c r="VV18" s="282"/>
      <c r="VW18" s="282"/>
      <c r="VX18" s="282"/>
      <c r="VY18" s="282"/>
      <c r="VZ18" s="282"/>
      <c r="WA18" s="282"/>
      <c r="WB18" s="282"/>
      <c r="WC18" s="282"/>
      <c r="WD18" s="282"/>
      <c r="WE18" s="282"/>
      <c r="WF18" s="282"/>
      <c r="WG18" s="282"/>
      <c r="WH18" s="282"/>
      <c r="WI18" s="282"/>
      <c r="WJ18" s="282"/>
      <c r="WK18" s="282"/>
      <c r="WL18" s="282"/>
      <c r="WM18" s="282"/>
      <c r="WN18" s="282"/>
      <c r="WO18" s="282"/>
      <c r="WP18" s="282"/>
      <c r="WQ18" s="282"/>
      <c r="WR18" s="282"/>
      <c r="WS18" s="282"/>
      <c r="WT18" s="282"/>
      <c r="WU18" s="282"/>
      <c r="WV18" s="282"/>
      <c r="WW18" s="282"/>
      <c r="WX18" s="282"/>
      <c r="WY18" s="282"/>
      <c r="WZ18" s="282"/>
      <c r="XA18" s="282"/>
      <c r="XB18" s="282"/>
      <c r="XC18" s="282"/>
      <c r="XD18" s="282"/>
      <c r="XE18" s="282"/>
      <c r="XF18" s="282"/>
      <c r="XG18" s="282"/>
      <c r="XH18" s="282"/>
      <c r="XI18" s="282"/>
      <c r="XJ18" s="282"/>
      <c r="XK18" s="282"/>
      <c r="XL18" s="282"/>
      <c r="XM18" s="282"/>
      <c r="XN18" s="282"/>
      <c r="XO18" s="282"/>
      <c r="XP18" s="282"/>
      <c r="XQ18" s="282"/>
      <c r="XR18" s="282"/>
      <c r="XS18" s="282"/>
      <c r="XT18" s="282"/>
      <c r="XU18" s="282"/>
      <c r="XV18" s="282"/>
      <c r="XW18" s="282"/>
      <c r="XX18" s="282"/>
      <c r="XY18" s="282"/>
      <c r="XZ18" s="282"/>
      <c r="YA18" s="282"/>
      <c r="YB18" s="282"/>
      <c r="YC18" s="282"/>
      <c r="YD18" s="282"/>
      <c r="YE18" s="282"/>
      <c r="YF18" s="282"/>
      <c r="YG18" s="282"/>
      <c r="YH18" s="282"/>
      <c r="YI18" s="282"/>
      <c r="YJ18" s="282"/>
      <c r="YK18" s="282"/>
      <c r="YL18" s="282"/>
      <c r="YM18" s="282"/>
      <c r="YN18" s="282"/>
      <c r="YO18" s="282"/>
      <c r="YP18" s="282"/>
      <c r="YQ18" s="282"/>
      <c r="YR18" s="282"/>
      <c r="YS18" s="282"/>
      <c r="YT18" s="282"/>
      <c r="YU18" s="282"/>
      <c r="YV18" s="282"/>
      <c r="YW18" s="282"/>
      <c r="YX18" s="282"/>
      <c r="YY18" s="282"/>
      <c r="YZ18" s="282"/>
      <c r="ZA18" s="282"/>
      <c r="ZB18" s="282"/>
      <c r="ZC18" s="282"/>
      <c r="ZD18" s="282"/>
      <c r="ZE18" s="282"/>
      <c r="ZF18" s="282"/>
      <c r="ZG18" s="282"/>
      <c r="ZH18" s="282"/>
      <c r="ZI18" s="282"/>
      <c r="ZJ18" s="282"/>
      <c r="ZK18" s="282"/>
      <c r="ZL18" s="282"/>
      <c r="ZM18" s="282"/>
      <c r="ZN18" s="282"/>
      <c r="ZO18" s="282"/>
      <c r="ZP18" s="282"/>
      <c r="ZQ18" s="282"/>
      <c r="ZR18" s="282"/>
      <c r="ZS18" s="282"/>
      <c r="ZT18" s="282"/>
      <c r="ZU18" s="282"/>
      <c r="ZV18" s="282"/>
      <c r="ZW18" s="282"/>
      <c r="ZX18" s="282"/>
      <c r="ZY18" s="282"/>
      <c r="ZZ18" s="282"/>
      <c r="AAA18" s="282"/>
      <c r="AAB18" s="282"/>
      <c r="AAC18" s="282"/>
      <c r="AAD18" s="282"/>
      <c r="AAE18" s="282"/>
      <c r="AAF18" s="282"/>
      <c r="AAG18" s="282"/>
      <c r="AAH18" s="282"/>
      <c r="AAI18" s="282"/>
      <c r="AAJ18" s="282"/>
      <c r="AAK18" s="282"/>
      <c r="AAL18" s="282"/>
      <c r="AAM18" s="282"/>
      <c r="AAN18" s="282"/>
      <c r="AAO18" s="282"/>
      <c r="AAP18" s="282"/>
      <c r="AAQ18" s="282"/>
      <c r="AAR18" s="282"/>
      <c r="AAS18" s="282"/>
      <c r="AAT18" s="282"/>
      <c r="AAU18" s="282"/>
      <c r="AAV18" s="282"/>
      <c r="AAW18" s="282"/>
      <c r="AAX18" s="282"/>
      <c r="AAY18" s="282"/>
      <c r="AAZ18" s="282"/>
      <c r="ABA18" s="282"/>
      <c r="ABB18" s="282"/>
      <c r="ABC18" s="282"/>
      <c r="ABD18" s="282"/>
      <c r="ABE18" s="282"/>
      <c r="ABF18" s="282"/>
      <c r="ABG18" s="282"/>
      <c r="ABH18" s="282"/>
      <c r="ABI18" s="282"/>
      <c r="ABJ18" s="282"/>
      <c r="ABK18" s="282"/>
      <c r="ABL18" s="282"/>
      <c r="ABM18" s="282"/>
      <c r="ABN18" s="282"/>
      <c r="ABO18" s="282"/>
      <c r="ABP18" s="282"/>
      <c r="ABQ18" s="282"/>
      <c r="ABR18" s="282"/>
      <c r="ABS18" s="282"/>
      <c r="ABT18" s="282"/>
      <c r="ABU18" s="282"/>
      <c r="ABV18" s="282"/>
      <c r="ABW18" s="282"/>
      <c r="ABX18" s="282"/>
      <c r="ABY18" s="282"/>
      <c r="ABZ18" s="282"/>
      <c r="ACA18" s="282"/>
      <c r="ACB18" s="282"/>
      <c r="ACC18" s="282"/>
      <c r="ACD18" s="282"/>
      <c r="ACE18" s="282"/>
      <c r="ACF18" s="282"/>
      <c r="ACG18" s="282"/>
      <c r="ACH18" s="282"/>
      <c r="ACI18" s="282"/>
      <c r="ACJ18" s="282"/>
      <c r="ACK18" s="282"/>
      <c r="ACL18" s="282"/>
      <c r="ACM18" s="282"/>
      <c r="ACN18" s="282"/>
      <c r="ACO18" s="282"/>
      <c r="ACP18" s="282"/>
      <c r="ACQ18" s="282"/>
      <c r="ACR18" s="282"/>
      <c r="ACS18" s="282"/>
      <c r="ACT18" s="282"/>
      <c r="ACU18" s="282"/>
      <c r="ACV18" s="282"/>
      <c r="ACW18" s="282"/>
      <c r="ACX18" s="282"/>
      <c r="ACY18" s="282"/>
      <c r="ACZ18" s="282"/>
      <c r="ADA18" s="282"/>
      <c r="ADB18" s="282"/>
      <c r="ADC18" s="282"/>
      <c r="ADD18" s="282"/>
      <c r="ADE18" s="282"/>
      <c r="ADF18" s="282"/>
      <c r="ADG18" s="282"/>
      <c r="ADH18" s="282"/>
      <c r="ADI18" s="282"/>
      <c r="ADJ18" s="282"/>
      <c r="ADK18" s="282"/>
      <c r="ADL18" s="282"/>
      <c r="ADM18" s="282"/>
      <c r="ADN18" s="282"/>
      <c r="ADO18" s="282"/>
      <c r="ADP18" s="282"/>
      <c r="ADQ18" s="282"/>
      <c r="ADR18" s="282"/>
      <c r="ADS18" s="282"/>
      <c r="ADT18" s="282"/>
      <c r="ADU18" s="282"/>
      <c r="ADV18" s="282"/>
      <c r="ADW18" s="282"/>
      <c r="ADX18" s="282"/>
      <c r="ADY18" s="282"/>
      <c r="ADZ18" s="282"/>
      <c r="AEA18" s="282"/>
      <c r="AEB18" s="282"/>
      <c r="AEC18" s="282"/>
      <c r="AED18" s="282"/>
      <c r="AEE18" s="282"/>
      <c r="AEF18" s="282"/>
      <c r="AEG18" s="282"/>
      <c r="AEH18" s="282"/>
      <c r="AEI18" s="282"/>
      <c r="AEJ18" s="282"/>
      <c r="AEK18" s="282"/>
      <c r="AEL18" s="282"/>
      <c r="AEM18" s="282"/>
      <c r="AEN18" s="282"/>
      <c r="AEO18" s="282"/>
      <c r="AEP18" s="282"/>
      <c r="AEQ18" s="282"/>
      <c r="AER18" s="282"/>
      <c r="AES18" s="282"/>
      <c r="AET18" s="282"/>
      <c r="AEU18" s="282"/>
      <c r="AEV18" s="282"/>
      <c r="AEW18" s="282"/>
      <c r="AEX18" s="282"/>
      <c r="AEY18" s="282"/>
      <c r="AEZ18" s="282"/>
      <c r="AFA18" s="282"/>
      <c r="AFB18" s="282"/>
      <c r="AFC18" s="282"/>
      <c r="AFD18" s="282"/>
      <c r="AFE18" s="282"/>
      <c r="AFF18" s="282"/>
      <c r="AFG18" s="282"/>
      <c r="AFH18" s="282"/>
      <c r="AFI18" s="282"/>
      <c r="AFJ18" s="282"/>
      <c r="AFK18" s="282"/>
      <c r="AFL18" s="282"/>
      <c r="AFM18" s="282"/>
      <c r="AFN18" s="282"/>
      <c r="AFO18" s="282"/>
      <c r="AFP18" s="282"/>
      <c r="AFQ18" s="282"/>
      <c r="AFR18" s="282"/>
      <c r="AFS18" s="282"/>
      <c r="AFT18" s="282"/>
      <c r="AFU18" s="282"/>
      <c r="AFV18" s="282"/>
      <c r="AFW18" s="282"/>
      <c r="AFX18" s="282"/>
      <c r="AFY18" s="282"/>
      <c r="AFZ18" s="282"/>
      <c r="AGA18" s="282"/>
      <c r="AGB18" s="282"/>
      <c r="AGC18" s="282"/>
      <c r="AGD18" s="282"/>
      <c r="AGE18" s="282"/>
      <c r="AGF18" s="282"/>
      <c r="AGG18" s="282"/>
      <c r="AGH18" s="282"/>
      <c r="AGI18" s="282"/>
      <c r="AGJ18" s="282"/>
      <c r="AGK18" s="282"/>
      <c r="AGL18" s="282"/>
      <c r="AGM18" s="282"/>
      <c r="AGN18" s="282"/>
      <c r="AGO18" s="282"/>
      <c r="AGP18" s="282"/>
      <c r="AGQ18" s="282"/>
      <c r="AGR18" s="282"/>
      <c r="AGS18" s="282"/>
      <c r="AGT18" s="282"/>
      <c r="AGU18" s="282"/>
      <c r="AGV18" s="282"/>
      <c r="AGW18" s="282"/>
      <c r="AGX18" s="282"/>
      <c r="AGY18" s="282"/>
      <c r="AGZ18" s="282"/>
      <c r="AHA18" s="282"/>
      <c r="AHB18" s="282"/>
      <c r="AHC18" s="282"/>
      <c r="AHD18" s="282"/>
      <c r="AHE18" s="282"/>
      <c r="AHF18" s="282"/>
      <c r="AHG18" s="282"/>
      <c r="AHH18" s="282"/>
      <c r="AHI18" s="282"/>
      <c r="AHJ18" s="282"/>
      <c r="AHK18" s="282"/>
      <c r="AHL18" s="282"/>
      <c r="AHM18" s="282"/>
      <c r="AHN18" s="282"/>
      <c r="AHO18" s="282"/>
      <c r="AHP18" s="282"/>
      <c r="AHQ18" s="282"/>
      <c r="AHR18" s="282"/>
      <c r="AHS18" s="282"/>
      <c r="AHT18" s="282"/>
      <c r="AHU18" s="282"/>
      <c r="AHV18" s="282"/>
      <c r="AHW18" s="282"/>
      <c r="AHX18" s="282"/>
      <c r="AHY18" s="282"/>
      <c r="AHZ18" s="282"/>
      <c r="AIA18" s="282"/>
      <c r="AIB18" s="282"/>
      <c r="AIC18" s="282"/>
      <c r="AID18" s="282"/>
      <c r="AIE18" s="282"/>
      <c r="AIF18" s="282"/>
      <c r="AIG18" s="282"/>
      <c r="AIH18" s="282"/>
      <c r="AII18" s="282"/>
      <c r="AIJ18" s="282"/>
      <c r="AIK18" s="282"/>
      <c r="AIL18" s="282"/>
      <c r="AIM18" s="282"/>
      <c r="AIN18" s="282"/>
      <c r="AIO18" s="282"/>
      <c r="AIP18" s="282"/>
      <c r="AIQ18" s="282"/>
      <c r="AIR18" s="282"/>
      <c r="AIS18" s="282"/>
      <c r="AIT18" s="282"/>
      <c r="AIU18" s="282"/>
      <c r="AIV18" s="282"/>
      <c r="AIW18" s="282"/>
      <c r="AIX18" s="282"/>
      <c r="AIY18" s="282"/>
      <c r="AIZ18" s="282"/>
      <c r="AJA18" s="282"/>
      <c r="AJB18" s="282"/>
      <c r="AJC18" s="282"/>
      <c r="AJD18" s="282"/>
      <c r="AJE18" s="282"/>
      <c r="AJF18" s="282"/>
      <c r="AJG18" s="282"/>
      <c r="AJH18" s="282"/>
      <c r="AJI18" s="282"/>
      <c r="AJJ18" s="282"/>
      <c r="AJK18" s="282"/>
      <c r="AJL18" s="282"/>
      <c r="AJM18" s="282"/>
      <c r="AJN18" s="282"/>
      <c r="AJO18" s="282"/>
      <c r="AJP18" s="282"/>
      <c r="AJQ18" s="282"/>
      <c r="AJR18" s="282"/>
      <c r="AJS18" s="282"/>
      <c r="AJT18" s="282"/>
      <c r="AJU18" s="282"/>
      <c r="AJV18" s="282"/>
      <c r="AJW18" s="282"/>
      <c r="AJX18" s="282"/>
      <c r="AJY18" s="282"/>
      <c r="AJZ18" s="282"/>
      <c r="AKA18" s="282"/>
      <c r="AKB18" s="282"/>
      <c r="AKC18" s="282"/>
      <c r="AKD18" s="282"/>
      <c r="AKE18" s="282"/>
      <c r="AKF18" s="282"/>
      <c r="AKG18" s="282"/>
      <c r="AKH18" s="282"/>
      <c r="AKI18" s="282"/>
      <c r="AKJ18" s="282"/>
      <c r="AKK18" s="282"/>
      <c r="AKL18" s="282"/>
      <c r="AKM18" s="282"/>
      <c r="AKN18" s="282"/>
      <c r="AKO18" s="282"/>
      <c r="AKP18" s="282"/>
      <c r="AKQ18" s="282"/>
      <c r="AKR18" s="282"/>
      <c r="AKS18" s="282"/>
      <c r="AKT18" s="282"/>
      <c r="AKU18" s="282"/>
      <c r="AKV18" s="282"/>
      <c r="AKW18" s="282"/>
      <c r="AKX18" s="282"/>
      <c r="AKY18" s="282"/>
      <c r="AKZ18" s="282"/>
      <c r="ALA18" s="282"/>
      <c r="ALB18" s="282"/>
      <c r="ALC18" s="282"/>
      <c r="ALD18" s="282"/>
      <c r="ALE18" s="282"/>
      <c r="ALF18" s="282"/>
      <c r="ALG18" s="282"/>
      <c r="ALH18" s="282"/>
      <c r="ALI18" s="282"/>
      <c r="ALJ18" s="282"/>
      <c r="ALK18" s="282"/>
      <c r="ALL18" s="282"/>
      <c r="ALM18" s="282"/>
      <c r="ALN18" s="282"/>
      <c r="ALO18" s="282"/>
      <c r="ALP18" s="282"/>
      <c r="ALQ18" s="282"/>
      <c r="ALR18" s="282"/>
      <c r="ALS18" s="282"/>
      <c r="ALT18" s="282"/>
      <c r="ALU18" s="282"/>
      <c r="ALV18" s="282"/>
      <c r="ALW18" s="282"/>
      <c r="ALX18" s="282"/>
    </row>
    <row r="19" spans="1:1012" ht="25.5" customHeight="1" x14ac:dyDescent="0.25">
      <c r="A19" s="283">
        <f t="shared" si="1"/>
        <v>7</v>
      </c>
      <c r="B19" s="25" t="s">
        <v>187</v>
      </c>
      <c r="C19" s="66">
        <v>293</v>
      </c>
      <c r="D19" s="71">
        <v>176</v>
      </c>
      <c r="E19" s="72">
        <v>44</v>
      </c>
      <c r="F19" s="72">
        <v>82</v>
      </c>
      <c r="G19" s="72">
        <v>288</v>
      </c>
      <c r="H19" s="72">
        <v>366</v>
      </c>
      <c r="I19" s="72">
        <v>108</v>
      </c>
      <c r="J19" s="72">
        <v>109</v>
      </c>
      <c r="K19" s="72">
        <v>187</v>
      </c>
      <c r="L19" s="72">
        <v>147</v>
      </c>
      <c r="M19" s="72">
        <v>23</v>
      </c>
      <c r="N19" s="72">
        <v>16</v>
      </c>
      <c r="O19" s="72">
        <v>14</v>
      </c>
      <c r="P19" s="72">
        <v>8</v>
      </c>
      <c r="Q19" s="72">
        <v>77</v>
      </c>
      <c r="R19" s="72">
        <v>61</v>
      </c>
      <c r="S19" s="72">
        <v>73</v>
      </c>
      <c r="T19" s="72">
        <v>62</v>
      </c>
      <c r="U19" s="72"/>
      <c r="V19" s="72"/>
      <c r="W19" s="72"/>
      <c r="X19" s="72"/>
      <c r="Y19" s="72"/>
      <c r="Z19" s="72"/>
      <c r="AA19" s="72">
        <v>474</v>
      </c>
      <c r="AB19" s="72">
        <v>321</v>
      </c>
      <c r="AC19" s="72">
        <v>26</v>
      </c>
      <c r="AD19" s="72">
        <v>4</v>
      </c>
      <c r="AE19" s="72">
        <v>23</v>
      </c>
      <c r="AF19" s="72">
        <v>8</v>
      </c>
      <c r="AG19" s="72">
        <v>214</v>
      </c>
      <c r="AH19" s="72">
        <v>143</v>
      </c>
      <c r="AI19" s="72">
        <v>251</v>
      </c>
      <c r="AJ19" s="72">
        <v>166</v>
      </c>
      <c r="AK19" s="72"/>
      <c r="AL19" s="72"/>
      <c r="AM19" s="72"/>
      <c r="AN19" s="72"/>
      <c r="AO19" s="72"/>
      <c r="AP19" s="72"/>
      <c r="AQ19" s="72">
        <v>120</v>
      </c>
      <c r="AR19" s="72">
        <v>105</v>
      </c>
      <c r="AS19" s="72">
        <v>87</v>
      </c>
      <c r="AT19" s="72">
        <v>75</v>
      </c>
      <c r="AU19" s="72">
        <v>21</v>
      </c>
      <c r="AV19" s="72">
        <v>23</v>
      </c>
      <c r="AW19" s="72">
        <v>12</v>
      </c>
      <c r="AX19" s="72">
        <v>7</v>
      </c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2"/>
      <c r="BX19" s="282"/>
      <c r="BY19" s="282"/>
      <c r="BZ19" s="282"/>
      <c r="CA19" s="282"/>
      <c r="CB19" s="282"/>
      <c r="CC19" s="282"/>
      <c r="CD19" s="282"/>
      <c r="CE19" s="282"/>
      <c r="CF19" s="282"/>
      <c r="CG19" s="282"/>
      <c r="CH19" s="282"/>
      <c r="CI19" s="282"/>
      <c r="CJ19" s="282"/>
      <c r="CK19" s="282"/>
      <c r="CL19" s="282"/>
      <c r="CM19" s="282"/>
      <c r="CN19" s="282"/>
      <c r="CO19" s="282"/>
      <c r="CP19" s="282"/>
      <c r="CQ19" s="282"/>
      <c r="CR19" s="282"/>
      <c r="CS19" s="282"/>
      <c r="CT19" s="282"/>
      <c r="CU19" s="282"/>
      <c r="CV19" s="282"/>
      <c r="CW19" s="282"/>
      <c r="CX19" s="282"/>
      <c r="CY19" s="282"/>
      <c r="CZ19" s="282"/>
      <c r="DA19" s="282"/>
      <c r="DB19" s="282"/>
      <c r="DC19" s="282"/>
      <c r="DD19" s="282"/>
      <c r="DE19" s="282"/>
      <c r="DF19" s="282"/>
      <c r="DG19" s="282"/>
      <c r="DH19" s="282"/>
      <c r="DI19" s="282"/>
      <c r="DJ19" s="282"/>
      <c r="DK19" s="282"/>
      <c r="DL19" s="282"/>
      <c r="DM19" s="282"/>
      <c r="DN19" s="282"/>
      <c r="DO19" s="282"/>
      <c r="DP19" s="282"/>
      <c r="DQ19" s="282"/>
      <c r="DR19" s="282"/>
      <c r="DS19" s="282"/>
      <c r="DT19" s="282"/>
      <c r="DU19" s="282"/>
      <c r="DV19" s="282"/>
      <c r="DW19" s="282"/>
      <c r="DX19" s="282"/>
      <c r="DY19" s="282"/>
      <c r="DZ19" s="282"/>
      <c r="EA19" s="282"/>
      <c r="EB19" s="282"/>
      <c r="EC19" s="282"/>
      <c r="ED19" s="282"/>
      <c r="EE19" s="282"/>
      <c r="EF19" s="282"/>
      <c r="EG19" s="282"/>
      <c r="EH19" s="282"/>
      <c r="EI19" s="282"/>
      <c r="EJ19" s="282"/>
      <c r="EK19" s="282"/>
      <c r="EL19" s="282"/>
      <c r="EM19" s="282"/>
      <c r="EN19" s="282"/>
      <c r="EO19" s="282"/>
      <c r="EP19" s="282"/>
      <c r="EQ19" s="282"/>
      <c r="ER19" s="282"/>
      <c r="ES19" s="282"/>
      <c r="ET19" s="282"/>
      <c r="EU19" s="282"/>
      <c r="EV19" s="282"/>
      <c r="EW19" s="282"/>
      <c r="EX19" s="282"/>
      <c r="EY19" s="282"/>
      <c r="EZ19" s="282"/>
      <c r="FA19" s="282"/>
      <c r="FB19" s="282"/>
      <c r="FC19" s="282"/>
      <c r="FD19" s="282"/>
      <c r="FE19" s="282"/>
      <c r="FF19" s="282"/>
      <c r="FG19" s="282"/>
      <c r="FH19" s="282"/>
      <c r="FI19" s="282"/>
      <c r="FJ19" s="282"/>
      <c r="FK19" s="282"/>
      <c r="FL19" s="282"/>
      <c r="FM19" s="282"/>
      <c r="FN19" s="282"/>
      <c r="FO19" s="282"/>
      <c r="FP19" s="282"/>
      <c r="FQ19" s="282"/>
      <c r="FR19" s="282"/>
      <c r="FS19" s="282"/>
      <c r="FT19" s="282"/>
      <c r="FU19" s="282"/>
      <c r="FV19" s="282"/>
      <c r="FW19" s="282"/>
      <c r="FX19" s="282"/>
      <c r="FY19" s="282"/>
      <c r="FZ19" s="282"/>
      <c r="GA19" s="282"/>
      <c r="GB19" s="282"/>
      <c r="GC19" s="282"/>
      <c r="GD19" s="282"/>
      <c r="GE19" s="282"/>
      <c r="GF19" s="282"/>
      <c r="GG19" s="282"/>
      <c r="GH19" s="282"/>
      <c r="GI19" s="282"/>
      <c r="GJ19" s="282"/>
      <c r="GK19" s="282"/>
      <c r="GL19" s="282"/>
      <c r="GM19" s="282"/>
      <c r="GN19" s="282"/>
      <c r="GO19" s="282"/>
      <c r="GP19" s="282"/>
      <c r="GQ19" s="282"/>
      <c r="GR19" s="282"/>
      <c r="GS19" s="282"/>
      <c r="GT19" s="282"/>
      <c r="GU19" s="282"/>
      <c r="GV19" s="282"/>
      <c r="GW19" s="282"/>
      <c r="GX19" s="282"/>
      <c r="GY19" s="282"/>
      <c r="GZ19" s="282"/>
      <c r="HA19" s="282"/>
      <c r="HB19" s="282"/>
      <c r="HC19" s="282"/>
      <c r="HD19" s="282"/>
      <c r="HE19" s="282"/>
      <c r="HF19" s="282"/>
      <c r="HG19" s="282"/>
      <c r="HH19" s="282"/>
      <c r="HI19" s="282"/>
      <c r="HJ19" s="282"/>
      <c r="HK19" s="282"/>
      <c r="HL19" s="282"/>
      <c r="HM19" s="282"/>
      <c r="HN19" s="282"/>
      <c r="HO19" s="282"/>
      <c r="HP19" s="282"/>
      <c r="HQ19" s="282"/>
      <c r="HR19" s="282"/>
      <c r="HS19" s="282"/>
      <c r="HT19" s="282"/>
      <c r="HU19" s="282"/>
      <c r="HV19" s="282"/>
      <c r="HW19" s="282"/>
      <c r="HX19" s="282"/>
      <c r="HY19" s="282"/>
      <c r="HZ19" s="282"/>
      <c r="IA19" s="282"/>
      <c r="IB19" s="282"/>
      <c r="IC19" s="282"/>
      <c r="ID19" s="282"/>
      <c r="IE19" s="282"/>
      <c r="IF19" s="282"/>
      <c r="IG19" s="282"/>
      <c r="IH19" s="282"/>
      <c r="II19" s="282"/>
      <c r="IJ19" s="282"/>
      <c r="IK19" s="282"/>
      <c r="IL19" s="282"/>
      <c r="IM19" s="282"/>
      <c r="IN19" s="282"/>
      <c r="IO19" s="282"/>
      <c r="IP19" s="282"/>
      <c r="IQ19" s="282"/>
      <c r="IR19" s="282"/>
      <c r="IS19" s="282"/>
      <c r="IT19" s="282"/>
      <c r="IU19" s="282"/>
      <c r="IV19" s="282"/>
      <c r="IW19" s="282"/>
      <c r="IX19" s="282"/>
      <c r="IY19" s="282"/>
      <c r="IZ19" s="282"/>
      <c r="JA19" s="282"/>
      <c r="JB19" s="282"/>
      <c r="JC19" s="282"/>
      <c r="JD19" s="282"/>
      <c r="JE19" s="282"/>
      <c r="JF19" s="282"/>
      <c r="JG19" s="282"/>
      <c r="JH19" s="282"/>
      <c r="JI19" s="282"/>
      <c r="JJ19" s="282"/>
      <c r="JK19" s="282"/>
      <c r="JL19" s="282"/>
      <c r="JM19" s="282"/>
      <c r="JN19" s="282"/>
      <c r="JO19" s="282"/>
      <c r="JP19" s="282"/>
      <c r="JQ19" s="282"/>
      <c r="JR19" s="282"/>
      <c r="JS19" s="282"/>
      <c r="JT19" s="282"/>
      <c r="JU19" s="282"/>
      <c r="JV19" s="282"/>
      <c r="JW19" s="282"/>
      <c r="JX19" s="282"/>
      <c r="JY19" s="282"/>
      <c r="JZ19" s="282"/>
      <c r="KA19" s="282"/>
      <c r="KB19" s="282"/>
      <c r="KC19" s="282"/>
      <c r="KD19" s="282"/>
      <c r="KE19" s="282"/>
      <c r="KF19" s="282"/>
      <c r="KG19" s="282"/>
      <c r="KH19" s="282"/>
      <c r="KI19" s="282"/>
      <c r="KJ19" s="282"/>
      <c r="KK19" s="282"/>
      <c r="KL19" s="282"/>
      <c r="KM19" s="282"/>
      <c r="KN19" s="282"/>
      <c r="KO19" s="282"/>
      <c r="KP19" s="282"/>
      <c r="KQ19" s="282"/>
      <c r="KR19" s="282"/>
      <c r="KS19" s="282"/>
      <c r="KT19" s="282"/>
      <c r="KU19" s="282"/>
      <c r="KV19" s="282"/>
      <c r="KW19" s="282"/>
      <c r="KX19" s="282"/>
      <c r="KY19" s="282"/>
      <c r="KZ19" s="282"/>
      <c r="LA19" s="282"/>
      <c r="LB19" s="282"/>
      <c r="LC19" s="282"/>
      <c r="LD19" s="282"/>
      <c r="LE19" s="282"/>
      <c r="LF19" s="282"/>
      <c r="LG19" s="282"/>
      <c r="LH19" s="282"/>
      <c r="LI19" s="282"/>
      <c r="LJ19" s="282"/>
      <c r="LK19" s="282"/>
      <c r="LL19" s="282"/>
      <c r="LM19" s="282"/>
      <c r="LN19" s="282"/>
      <c r="LO19" s="282"/>
      <c r="LP19" s="282"/>
      <c r="LQ19" s="282"/>
      <c r="LR19" s="282"/>
      <c r="LS19" s="282"/>
      <c r="LT19" s="282"/>
      <c r="LU19" s="282"/>
      <c r="LV19" s="282"/>
      <c r="LW19" s="282"/>
      <c r="LX19" s="282"/>
      <c r="LY19" s="282"/>
      <c r="LZ19" s="282"/>
      <c r="MA19" s="282"/>
      <c r="MB19" s="282"/>
      <c r="MC19" s="282"/>
      <c r="MD19" s="282"/>
      <c r="ME19" s="282"/>
      <c r="MF19" s="282"/>
      <c r="MG19" s="282"/>
      <c r="MH19" s="282"/>
      <c r="MI19" s="282"/>
      <c r="MJ19" s="282"/>
      <c r="MK19" s="282"/>
      <c r="ML19" s="282"/>
      <c r="MM19" s="282"/>
      <c r="MN19" s="282"/>
      <c r="MO19" s="282"/>
      <c r="MP19" s="282"/>
      <c r="MQ19" s="282"/>
      <c r="MR19" s="282"/>
      <c r="MS19" s="282"/>
      <c r="MT19" s="282"/>
      <c r="MU19" s="282"/>
      <c r="MV19" s="282"/>
      <c r="MW19" s="282"/>
      <c r="MX19" s="282"/>
      <c r="MY19" s="282"/>
      <c r="MZ19" s="282"/>
      <c r="NA19" s="282"/>
      <c r="NB19" s="282"/>
      <c r="NC19" s="282"/>
      <c r="ND19" s="282"/>
      <c r="NE19" s="282"/>
      <c r="NF19" s="282"/>
      <c r="NG19" s="282"/>
      <c r="NH19" s="282"/>
      <c r="NI19" s="282"/>
      <c r="NJ19" s="282"/>
      <c r="NK19" s="282"/>
      <c r="NL19" s="282"/>
      <c r="NM19" s="282"/>
      <c r="NN19" s="282"/>
      <c r="NO19" s="282"/>
      <c r="NP19" s="282"/>
      <c r="NQ19" s="282"/>
      <c r="NR19" s="282"/>
      <c r="NS19" s="282"/>
      <c r="NT19" s="282"/>
      <c r="NU19" s="282"/>
      <c r="NV19" s="282"/>
      <c r="NW19" s="282"/>
      <c r="NX19" s="282"/>
      <c r="NY19" s="282"/>
      <c r="NZ19" s="282"/>
      <c r="OA19" s="282"/>
      <c r="OB19" s="282"/>
      <c r="OC19" s="282"/>
      <c r="OD19" s="282"/>
      <c r="OE19" s="282"/>
      <c r="OF19" s="282"/>
      <c r="OG19" s="282"/>
      <c r="OH19" s="282"/>
      <c r="OI19" s="282"/>
      <c r="OJ19" s="282"/>
      <c r="OK19" s="282"/>
      <c r="OL19" s="282"/>
      <c r="OM19" s="282"/>
      <c r="ON19" s="282"/>
      <c r="OO19" s="282"/>
      <c r="OP19" s="282"/>
      <c r="OQ19" s="282"/>
      <c r="OR19" s="282"/>
      <c r="OS19" s="282"/>
      <c r="OT19" s="282"/>
      <c r="OU19" s="282"/>
      <c r="OV19" s="282"/>
      <c r="OW19" s="282"/>
      <c r="OX19" s="282"/>
      <c r="OY19" s="282"/>
      <c r="OZ19" s="282"/>
      <c r="PA19" s="282"/>
      <c r="PB19" s="282"/>
      <c r="PC19" s="282"/>
      <c r="PD19" s="282"/>
      <c r="PE19" s="282"/>
      <c r="PF19" s="282"/>
      <c r="PG19" s="282"/>
      <c r="PH19" s="282"/>
      <c r="PI19" s="282"/>
      <c r="PJ19" s="282"/>
      <c r="PK19" s="282"/>
      <c r="PL19" s="282"/>
      <c r="PM19" s="282"/>
      <c r="PN19" s="282"/>
      <c r="PO19" s="282"/>
      <c r="PP19" s="282"/>
      <c r="PQ19" s="282"/>
      <c r="PR19" s="282"/>
      <c r="PS19" s="282"/>
      <c r="PT19" s="282"/>
      <c r="PU19" s="282"/>
      <c r="PV19" s="282"/>
      <c r="PW19" s="282"/>
      <c r="PX19" s="282"/>
      <c r="PY19" s="282"/>
      <c r="PZ19" s="282"/>
      <c r="QA19" s="282"/>
      <c r="QB19" s="282"/>
      <c r="QC19" s="282"/>
      <c r="QD19" s="282"/>
      <c r="QE19" s="282"/>
      <c r="QF19" s="282"/>
      <c r="QG19" s="282"/>
      <c r="QH19" s="282"/>
      <c r="QI19" s="282"/>
      <c r="QJ19" s="282"/>
      <c r="QK19" s="282"/>
      <c r="QL19" s="282"/>
      <c r="QM19" s="282"/>
      <c r="QN19" s="282"/>
      <c r="QO19" s="282"/>
      <c r="QP19" s="282"/>
      <c r="QQ19" s="282"/>
      <c r="QR19" s="282"/>
      <c r="QS19" s="282"/>
      <c r="QT19" s="282"/>
      <c r="QU19" s="282"/>
      <c r="QV19" s="282"/>
      <c r="QW19" s="282"/>
      <c r="QX19" s="282"/>
      <c r="QY19" s="282"/>
      <c r="QZ19" s="282"/>
      <c r="RA19" s="282"/>
      <c r="RB19" s="282"/>
      <c r="RC19" s="282"/>
      <c r="RD19" s="282"/>
      <c r="RE19" s="282"/>
      <c r="RF19" s="282"/>
      <c r="RG19" s="282"/>
      <c r="RH19" s="282"/>
      <c r="RI19" s="282"/>
      <c r="RJ19" s="282"/>
      <c r="RK19" s="282"/>
      <c r="RL19" s="282"/>
      <c r="RM19" s="282"/>
      <c r="RN19" s="282"/>
      <c r="RO19" s="282"/>
      <c r="RP19" s="282"/>
      <c r="RQ19" s="282"/>
      <c r="RR19" s="282"/>
      <c r="RS19" s="282"/>
      <c r="RT19" s="282"/>
      <c r="RU19" s="282"/>
      <c r="RV19" s="282"/>
      <c r="RW19" s="282"/>
      <c r="RX19" s="282"/>
      <c r="RY19" s="282"/>
      <c r="RZ19" s="282"/>
      <c r="SA19" s="282"/>
      <c r="SB19" s="282"/>
      <c r="SC19" s="282"/>
      <c r="SD19" s="282"/>
      <c r="SE19" s="282"/>
      <c r="SF19" s="282"/>
      <c r="SG19" s="282"/>
      <c r="SH19" s="282"/>
      <c r="SI19" s="282"/>
      <c r="SJ19" s="282"/>
      <c r="SK19" s="282"/>
      <c r="SL19" s="282"/>
      <c r="SM19" s="282"/>
      <c r="SN19" s="282"/>
      <c r="SO19" s="282"/>
      <c r="SP19" s="282"/>
      <c r="SQ19" s="282"/>
      <c r="SR19" s="282"/>
      <c r="SS19" s="282"/>
      <c r="ST19" s="282"/>
      <c r="SU19" s="282"/>
      <c r="SV19" s="282"/>
      <c r="SW19" s="282"/>
      <c r="SX19" s="282"/>
      <c r="SY19" s="282"/>
      <c r="SZ19" s="282"/>
      <c r="TA19" s="282"/>
      <c r="TB19" s="282"/>
      <c r="TC19" s="282"/>
      <c r="TD19" s="282"/>
      <c r="TE19" s="282"/>
      <c r="TF19" s="282"/>
      <c r="TG19" s="282"/>
      <c r="TH19" s="282"/>
      <c r="TI19" s="282"/>
      <c r="TJ19" s="282"/>
      <c r="TK19" s="282"/>
      <c r="TL19" s="282"/>
      <c r="TM19" s="282"/>
      <c r="TN19" s="282"/>
      <c r="TO19" s="282"/>
      <c r="TP19" s="282"/>
      <c r="TQ19" s="282"/>
      <c r="TR19" s="282"/>
      <c r="TS19" s="282"/>
      <c r="TT19" s="282"/>
      <c r="TU19" s="282"/>
      <c r="TV19" s="282"/>
      <c r="TW19" s="282"/>
      <c r="TX19" s="282"/>
      <c r="TY19" s="282"/>
      <c r="TZ19" s="282"/>
      <c r="UA19" s="282"/>
      <c r="UB19" s="282"/>
      <c r="UC19" s="282"/>
      <c r="UD19" s="282"/>
      <c r="UE19" s="282"/>
      <c r="UF19" s="282"/>
      <c r="UG19" s="282"/>
      <c r="UH19" s="282"/>
      <c r="UI19" s="282"/>
      <c r="UJ19" s="282"/>
      <c r="UK19" s="282"/>
      <c r="UL19" s="282"/>
      <c r="UM19" s="282"/>
      <c r="UN19" s="282"/>
      <c r="UO19" s="282"/>
      <c r="UP19" s="282"/>
      <c r="UQ19" s="282"/>
      <c r="UR19" s="282"/>
      <c r="US19" s="282"/>
      <c r="UT19" s="282"/>
      <c r="UU19" s="282"/>
      <c r="UV19" s="282"/>
      <c r="UW19" s="282"/>
      <c r="UX19" s="282"/>
      <c r="UY19" s="282"/>
      <c r="UZ19" s="282"/>
      <c r="VA19" s="282"/>
      <c r="VB19" s="282"/>
      <c r="VC19" s="282"/>
      <c r="VD19" s="282"/>
      <c r="VE19" s="282"/>
      <c r="VF19" s="282"/>
      <c r="VG19" s="282"/>
      <c r="VH19" s="282"/>
      <c r="VI19" s="282"/>
      <c r="VJ19" s="282"/>
      <c r="VK19" s="282"/>
      <c r="VL19" s="282"/>
      <c r="VM19" s="282"/>
      <c r="VN19" s="282"/>
      <c r="VO19" s="282"/>
      <c r="VP19" s="282"/>
      <c r="VQ19" s="282"/>
      <c r="VR19" s="282"/>
      <c r="VS19" s="282"/>
      <c r="VT19" s="282"/>
      <c r="VU19" s="282"/>
      <c r="VV19" s="282"/>
      <c r="VW19" s="282"/>
      <c r="VX19" s="282"/>
      <c r="VY19" s="282"/>
      <c r="VZ19" s="282"/>
      <c r="WA19" s="282"/>
      <c r="WB19" s="282"/>
      <c r="WC19" s="282"/>
      <c r="WD19" s="282"/>
      <c r="WE19" s="282"/>
      <c r="WF19" s="282"/>
      <c r="WG19" s="282"/>
      <c r="WH19" s="282"/>
      <c r="WI19" s="282"/>
      <c r="WJ19" s="282"/>
      <c r="WK19" s="282"/>
      <c r="WL19" s="282"/>
      <c r="WM19" s="282"/>
      <c r="WN19" s="282"/>
      <c r="WO19" s="282"/>
      <c r="WP19" s="282"/>
      <c r="WQ19" s="282"/>
      <c r="WR19" s="282"/>
      <c r="WS19" s="282"/>
      <c r="WT19" s="282"/>
      <c r="WU19" s="282"/>
      <c r="WV19" s="282"/>
      <c r="WW19" s="282"/>
      <c r="WX19" s="282"/>
      <c r="WY19" s="282"/>
      <c r="WZ19" s="282"/>
      <c r="XA19" s="282"/>
      <c r="XB19" s="282"/>
      <c r="XC19" s="282"/>
      <c r="XD19" s="282"/>
      <c r="XE19" s="282"/>
      <c r="XF19" s="282"/>
      <c r="XG19" s="282"/>
      <c r="XH19" s="282"/>
      <c r="XI19" s="282"/>
      <c r="XJ19" s="282"/>
      <c r="XK19" s="282"/>
      <c r="XL19" s="282"/>
      <c r="XM19" s="282"/>
      <c r="XN19" s="282"/>
      <c r="XO19" s="282"/>
      <c r="XP19" s="282"/>
      <c r="XQ19" s="282"/>
      <c r="XR19" s="282"/>
      <c r="XS19" s="282"/>
      <c r="XT19" s="282"/>
      <c r="XU19" s="282"/>
      <c r="XV19" s="282"/>
      <c r="XW19" s="282"/>
      <c r="XX19" s="282"/>
      <c r="XY19" s="282"/>
      <c r="XZ19" s="282"/>
      <c r="YA19" s="282"/>
      <c r="YB19" s="282"/>
      <c r="YC19" s="282"/>
      <c r="YD19" s="282"/>
      <c r="YE19" s="282"/>
      <c r="YF19" s="282"/>
      <c r="YG19" s="282"/>
      <c r="YH19" s="282"/>
      <c r="YI19" s="282"/>
      <c r="YJ19" s="282"/>
      <c r="YK19" s="282"/>
      <c r="YL19" s="282"/>
      <c r="YM19" s="282"/>
      <c r="YN19" s="282"/>
      <c r="YO19" s="282"/>
      <c r="YP19" s="282"/>
      <c r="YQ19" s="282"/>
      <c r="YR19" s="282"/>
      <c r="YS19" s="282"/>
      <c r="YT19" s="282"/>
      <c r="YU19" s="282"/>
      <c r="YV19" s="282"/>
      <c r="YW19" s="282"/>
      <c r="YX19" s="282"/>
      <c r="YY19" s="282"/>
      <c r="YZ19" s="282"/>
      <c r="ZA19" s="282"/>
      <c r="ZB19" s="282"/>
      <c r="ZC19" s="282"/>
      <c r="ZD19" s="282"/>
      <c r="ZE19" s="282"/>
      <c r="ZF19" s="282"/>
      <c r="ZG19" s="282"/>
      <c r="ZH19" s="282"/>
      <c r="ZI19" s="282"/>
      <c r="ZJ19" s="282"/>
      <c r="ZK19" s="282"/>
      <c r="ZL19" s="282"/>
      <c r="ZM19" s="282"/>
      <c r="ZN19" s="282"/>
      <c r="ZO19" s="282"/>
      <c r="ZP19" s="282"/>
      <c r="ZQ19" s="282"/>
      <c r="ZR19" s="282"/>
      <c r="ZS19" s="282"/>
      <c r="ZT19" s="282"/>
      <c r="ZU19" s="282"/>
      <c r="ZV19" s="282"/>
      <c r="ZW19" s="282"/>
      <c r="ZX19" s="282"/>
      <c r="ZY19" s="282"/>
      <c r="ZZ19" s="282"/>
      <c r="AAA19" s="282"/>
      <c r="AAB19" s="282"/>
      <c r="AAC19" s="282"/>
      <c r="AAD19" s="282"/>
      <c r="AAE19" s="282"/>
      <c r="AAF19" s="282"/>
      <c r="AAG19" s="282"/>
      <c r="AAH19" s="282"/>
      <c r="AAI19" s="282"/>
      <c r="AAJ19" s="282"/>
      <c r="AAK19" s="282"/>
      <c r="AAL19" s="282"/>
      <c r="AAM19" s="282"/>
      <c r="AAN19" s="282"/>
      <c r="AAO19" s="282"/>
      <c r="AAP19" s="282"/>
      <c r="AAQ19" s="282"/>
      <c r="AAR19" s="282"/>
      <c r="AAS19" s="282"/>
      <c r="AAT19" s="282"/>
      <c r="AAU19" s="282"/>
      <c r="AAV19" s="282"/>
      <c r="AAW19" s="282"/>
      <c r="AAX19" s="282"/>
      <c r="AAY19" s="282"/>
      <c r="AAZ19" s="282"/>
      <c r="ABA19" s="282"/>
      <c r="ABB19" s="282"/>
      <c r="ABC19" s="282"/>
      <c r="ABD19" s="282"/>
      <c r="ABE19" s="282"/>
      <c r="ABF19" s="282"/>
      <c r="ABG19" s="282"/>
      <c r="ABH19" s="282"/>
      <c r="ABI19" s="282"/>
      <c r="ABJ19" s="282"/>
      <c r="ABK19" s="282"/>
      <c r="ABL19" s="282"/>
      <c r="ABM19" s="282"/>
      <c r="ABN19" s="282"/>
      <c r="ABO19" s="282"/>
      <c r="ABP19" s="282"/>
      <c r="ABQ19" s="282"/>
      <c r="ABR19" s="282"/>
      <c r="ABS19" s="282"/>
      <c r="ABT19" s="282"/>
      <c r="ABU19" s="282"/>
      <c r="ABV19" s="282"/>
      <c r="ABW19" s="282"/>
      <c r="ABX19" s="282"/>
      <c r="ABY19" s="282"/>
      <c r="ABZ19" s="282"/>
      <c r="ACA19" s="282"/>
      <c r="ACB19" s="282"/>
      <c r="ACC19" s="282"/>
      <c r="ACD19" s="282"/>
      <c r="ACE19" s="282"/>
      <c r="ACF19" s="282"/>
      <c r="ACG19" s="282"/>
      <c r="ACH19" s="282"/>
      <c r="ACI19" s="282"/>
      <c r="ACJ19" s="282"/>
      <c r="ACK19" s="282"/>
      <c r="ACL19" s="282"/>
      <c r="ACM19" s="282"/>
      <c r="ACN19" s="282"/>
      <c r="ACO19" s="282"/>
      <c r="ACP19" s="282"/>
      <c r="ACQ19" s="282"/>
      <c r="ACR19" s="282"/>
      <c r="ACS19" s="282"/>
      <c r="ACT19" s="282"/>
      <c r="ACU19" s="282"/>
      <c r="ACV19" s="282"/>
      <c r="ACW19" s="282"/>
      <c r="ACX19" s="282"/>
      <c r="ACY19" s="282"/>
      <c r="ACZ19" s="282"/>
      <c r="ADA19" s="282"/>
      <c r="ADB19" s="282"/>
      <c r="ADC19" s="282"/>
      <c r="ADD19" s="282"/>
      <c r="ADE19" s="282"/>
      <c r="ADF19" s="282"/>
      <c r="ADG19" s="282"/>
      <c r="ADH19" s="282"/>
      <c r="ADI19" s="282"/>
      <c r="ADJ19" s="282"/>
      <c r="ADK19" s="282"/>
      <c r="ADL19" s="282"/>
      <c r="ADM19" s="282"/>
      <c r="ADN19" s="282"/>
      <c r="ADO19" s="282"/>
      <c r="ADP19" s="282"/>
      <c r="ADQ19" s="282"/>
      <c r="ADR19" s="282"/>
      <c r="ADS19" s="282"/>
      <c r="ADT19" s="282"/>
      <c r="ADU19" s="282"/>
      <c r="ADV19" s="282"/>
      <c r="ADW19" s="282"/>
      <c r="ADX19" s="282"/>
      <c r="ADY19" s="282"/>
      <c r="ADZ19" s="282"/>
      <c r="AEA19" s="282"/>
      <c r="AEB19" s="282"/>
      <c r="AEC19" s="282"/>
      <c r="AED19" s="282"/>
      <c r="AEE19" s="282"/>
      <c r="AEF19" s="282"/>
      <c r="AEG19" s="282"/>
      <c r="AEH19" s="282"/>
      <c r="AEI19" s="282"/>
      <c r="AEJ19" s="282"/>
      <c r="AEK19" s="282"/>
      <c r="AEL19" s="282"/>
      <c r="AEM19" s="282"/>
      <c r="AEN19" s="282"/>
      <c r="AEO19" s="282"/>
      <c r="AEP19" s="282"/>
      <c r="AEQ19" s="282"/>
      <c r="AER19" s="282"/>
      <c r="AES19" s="282"/>
      <c r="AET19" s="282"/>
      <c r="AEU19" s="282"/>
      <c r="AEV19" s="282"/>
      <c r="AEW19" s="282"/>
      <c r="AEX19" s="282"/>
      <c r="AEY19" s="282"/>
      <c r="AEZ19" s="282"/>
      <c r="AFA19" s="282"/>
      <c r="AFB19" s="282"/>
      <c r="AFC19" s="282"/>
      <c r="AFD19" s="282"/>
      <c r="AFE19" s="282"/>
      <c r="AFF19" s="282"/>
      <c r="AFG19" s="282"/>
      <c r="AFH19" s="282"/>
      <c r="AFI19" s="282"/>
      <c r="AFJ19" s="282"/>
      <c r="AFK19" s="282"/>
      <c r="AFL19" s="282"/>
      <c r="AFM19" s="282"/>
      <c r="AFN19" s="282"/>
      <c r="AFO19" s="282"/>
      <c r="AFP19" s="282"/>
      <c r="AFQ19" s="282"/>
      <c r="AFR19" s="282"/>
      <c r="AFS19" s="282"/>
      <c r="AFT19" s="282"/>
      <c r="AFU19" s="282"/>
      <c r="AFV19" s="282"/>
      <c r="AFW19" s="282"/>
      <c r="AFX19" s="282"/>
      <c r="AFY19" s="282"/>
      <c r="AFZ19" s="282"/>
      <c r="AGA19" s="282"/>
      <c r="AGB19" s="282"/>
      <c r="AGC19" s="282"/>
      <c r="AGD19" s="282"/>
      <c r="AGE19" s="282"/>
      <c r="AGF19" s="282"/>
      <c r="AGG19" s="282"/>
      <c r="AGH19" s="282"/>
      <c r="AGI19" s="282"/>
      <c r="AGJ19" s="282"/>
      <c r="AGK19" s="282"/>
      <c r="AGL19" s="282"/>
      <c r="AGM19" s="282"/>
      <c r="AGN19" s="282"/>
      <c r="AGO19" s="282"/>
      <c r="AGP19" s="282"/>
      <c r="AGQ19" s="282"/>
      <c r="AGR19" s="282"/>
      <c r="AGS19" s="282"/>
      <c r="AGT19" s="282"/>
      <c r="AGU19" s="282"/>
      <c r="AGV19" s="282"/>
      <c r="AGW19" s="282"/>
      <c r="AGX19" s="282"/>
      <c r="AGY19" s="282"/>
      <c r="AGZ19" s="282"/>
      <c r="AHA19" s="282"/>
      <c r="AHB19" s="282"/>
      <c r="AHC19" s="282"/>
      <c r="AHD19" s="282"/>
      <c r="AHE19" s="282"/>
      <c r="AHF19" s="282"/>
      <c r="AHG19" s="282"/>
      <c r="AHH19" s="282"/>
      <c r="AHI19" s="282"/>
      <c r="AHJ19" s="282"/>
      <c r="AHK19" s="282"/>
      <c r="AHL19" s="282"/>
      <c r="AHM19" s="282"/>
      <c r="AHN19" s="282"/>
      <c r="AHO19" s="282"/>
      <c r="AHP19" s="282"/>
      <c r="AHQ19" s="282"/>
      <c r="AHR19" s="282"/>
      <c r="AHS19" s="282"/>
      <c r="AHT19" s="282"/>
      <c r="AHU19" s="282"/>
      <c r="AHV19" s="282"/>
      <c r="AHW19" s="282"/>
      <c r="AHX19" s="282"/>
      <c r="AHY19" s="282"/>
      <c r="AHZ19" s="282"/>
      <c r="AIA19" s="282"/>
      <c r="AIB19" s="282"/>
      <c r="AIC19" s="282"/>
      <c r="AID19" s="282"/>
      <c r="AIE19" s="282"/>
      <c r="AIF19" s="282"/>
      <c r="AIG19" s="282"/>
      <c r="AIH19" s="282"/>
      <c r="AII19" s="282"/>
      <c r="AIJ19" s="282"/>
      <c r="AIK19" s="282"/>
      <c r="AIL19" s="282"/>
      <c r="AIM19" s="282"/>
      <c r="AIN19" s="282"/>
      <c r="AIO19" s="282"/>
      <c r="AIP19" s="282"/>
      <c r="AIQ19" s="282"/>
      <c r="AIR19" s="282"/>
      <c r="AIS19" s="282"/>
      <c r="AIT19" s="282"/>
      <c r="AIU19" s="282"/>
      <c r="AIV19" s="282"/>
      <c r="AIW19" s="282"/>
      <c r="AIX19" s="282"/>
      <c r="AIY19" s="282"/>
      <c r="AIZ19" s="282"/>
      <c r="AJA19" s="282"/>
      <c r="AJB19" s="282"/>
      <c r="AJC19" s="282"/>
      <c r="AJD19" s="282"/>
      <c r="AJE19" s="282"/>
      <c r="AJF19" s="282"/>
      <c r="AJG19" s="282"/>
      <c r="AJH19" s="282"/>
      <c r="AJI19" s="282"/>
      <c r="AJJ19" s="282"/>
      <c r="AJK19" s="282"/>
      <c r="AJL19" s="282"/>
      <c r="AJM19" s="282"/>
      <c r="AJN19" s="282"/>
      <c r="AJO19" s="282"/>
      <c r="AJP19" s="282"/>
      <c r="AJQ19" s="282"/>
      <c r="AJR19" s="282"/>
      <c r="AJS19" s="282"/>
      <c r="AJT19" s="282"/>
      <c r="AJU19" s="282"/>
      <c r="AJV19" s="282"/>
      <c r="AJW19" s="282"/>
      <c r="AJX19" s="282"/>
      <c r="AJY19" s="282"/>
      <c r="AJZ19" s="282"/>
      <c r="AKA19" s="282"/>
      <c r="AKB19" s="282"/>
      <c r="AKC19" s="282"/>
      <c r="AKD19" s="282"/>
      <c r="AKE19" s="282"/>
      <c r="AKF19" s="282"/>
      <c r="AKG19" s="282"/>
      <c r="AKH19" s="282"/>
      <c r="AKI19" s="282"/>
      <c r="AKJ19" s="282"/>
      <c r="AKK19" s="282"/>
      <c r="AKL19" s="282"/>
      <c r="AKM19" s="282"/>
      <c r="AKN19" s="282"/>
      <c r="AKO19" s="282"/>
      <c r="AKP19" s="282"/>
      <c r="AKQ19" s="282"/>
      <c r="AKR19" s="282"/>
      <c r="AKS19" s="282"/>
      <c r="AKT19" s="282"/>
      <c r="AKU19" s="282"/>
      <c r="AKV19" s="282"/>
      <c r="AKW19" s="282"/>
      <c r="AKX19" s="282"/>
      <c r="AKY19" s="282"/>
      <c r="AKZ19" s="282"/>
      <c r="ALA19" s="282"/>
      <c r="ALB19" s="282"/>
      <c r="ALC19" s="282"/>
      <c r="ALD19" s="282"/>
      <c r="ALE19" s="282"/>
      <c r="ALF19" s="282"/>
      <c r="ALG19" s="282"/>
      <c r="ALH19" s="282"/>
      <c r="ALI19" s="282"/>
      <c r="ALJ19" s="282"/>
      <c r="ALK19" s="282"/>
      <c r="ALL19" s="282"/>
      <c r="ALM19" s="282"/>
      <c r="ALN19" s="282"/>
      <c r="ALO19" s="282"/>
      <c r="ALP19" s="282"/>
      <c r="ALQ19" s="282"/>
      <c r="ALR19" s="282"/>
      <c r="ALS19" s="282"/>
      <c r="ALT19" s="282"/>
      <c r="ALU19" s="282"/>
      <c r="ALV19" s="282"/>
      <c r="ALW19" s="282"/>
      <c r="ALX19" s="282"/>
    </row>
    <row r="20" spans="1:1012" ht="25.5" customHeight="1" x14ac:dyDescent="0.25">
      <c r="A20" s="283">
        <f t="shared" si="1"/>
        <v>8</v>
      </c>
      <c r="B20" s="25" t="s">
        <v>188</v>
      </c>
      <c r="C20" s="66">
        <v>180</v>
      </c>
      <c r="D20" s="71">
        <v>120</v>
      </c>
      <c r="E20" s="72">
        <v>61</v>
      </c>
      <c r="F20" s="72">
        <v>39</v>
      </c>
      <c r="G20" s="72">
        <v>340</v>
      </c>
      <c r="H20" s="72">
        <v>266</v>
      </c>
      <c r="I20" s="72">
        <v>30</v>
      </c>
      <c r="J20" s="72">
        <v>12</v>
      </c>
      <c r="K20" s="72">
        <v>155</v>
      </c>
      <c r="L20" s="72">
        <v>128</v>
      </c>
      <c r="M20" s="72"/>
      <c r="N20" s="72"/>
      <c r="O20" s="72">
        <v>26</v>
      </c>
      <c r="P20" s="72">
        <v>6</v>
      </c>
      <c r="Q20" s="72">
        <v>75</v>
      </c>
      <c r="R20" s="72">
        <v>74</v>
      </c>
      <c r="S20" s="72">
        <v>54</v>
      </c>
      <c r="T20" s="72">
        <v>48</v>
      </c>
      <c r="U20" s="72"/>
      <c r="V20" s="72"/>
      <c r="W20" s="72"/>
      <c r="X20" s="72"/>
      <c r="Y20" s="72"/>
      <c r="Z20" s="72"/>
      <c r="AA20" s="72">
        <v>161</v>
      </c>
      <c r="AB20" s="72">
        <v>173</v>
      </c>
      <c r="AC20" s="72"/>
      <c r="AD20" s="72"/>
      <c r="AE20" s="72">
        <v>18</v>
      </c>
      <c r="AF20" s="72">
        <v>12</v>
      </c>
      <c r="AG20" s="72">
        <v>62</v>
      </c>
      <c r="AH20" s="72">
        <v>70</v>
      </c>
      <c r="AI20" s="72">
        <v>81</v>
      </c>
      <c r="AJ20" s="72">
        <v>91</v>
      </c>
      <c r="AK20" s="72"/>
      <c r="AL20" s="72"/>
      <c r="AM20" s="72"/>
      <c r="AN20" s="72"/>
      <c r="AO20" s="72"/>
      <c r="AP20" s="72"/>
      <c r="AQ20" s="72">
        <v>111</v>
      </c>
      <c r="AR20" s="72">
        <v>83</v>
      </c>
      <c r="AS20" s="72">
        <v>72</v>
      </c>
      <c r="AT20" s="72">
        <v>67</v>
      </c>
      <c r="AU20" s="72">
        <v>38</v>
      </c>
      <c r="AV20" s="72">
        <v>16</v>
      </c>
      <c r="AW20" s="72">
        <v>1</v>
      </c>
      <c r="AX20" s="72"/>
    </row>
    <row r="21" spans="1:1012" ht="25.5" customHeight="1" x14ac:dyDescent="0.25">
      <c r="A21" s="283">
        <f t="shared" si="1"/>
        <v>9</v>
      </c>
      <c r="B21" s="25" t="s">
        <v>189</v>
      </c>
      <c r="C21" s="66">
        <v>292</v>
      </c>
      <c r="D21" s="71">
        <v>295</v>
      </c>
      <c r="E21" s="72">
        <v>102</v>
      </c>
      <c r="F21" s="72">
        <v>162</v>
      </c>
      <c r="G21" s="72">
        <v>322</v>
      </c>
      <c r="H21" s="72">
        <v>642</v>
      </c>
      <c r="I21" s="72">
        <v>94</v>
      </c>
      <c r="J21" s="72">
        <v>74</v>
      </c>
      <c r="K21" s="72">
        <v>290</v>
      </c>
      <c r="L21" s="72">
        <v>368</v>
      </c>
      <c r="M21" s="72">
        <v>128</v>
      </c>
      <c r="N21" s="72">
        <v>122</v>
      </c>
      <c r="O21" s="72">
        <v>35</v>
      </c>
      <c r="P21" s="72">
        <v>36</v>
      </c>
      <c r="Q21" s="72">
        <v>10</v>
      </c>
      <c r="R21" s="72">
        <v>51</v>
      </c>
      <c r="S21" s="72">
        <v>104</v>
      </c>
      <c r="T21" s="72">
        <v>134</v>
      </c>
      <c r="U21" s="72">
        <v>13</v>
      </c>
      <c r="V21" s="72">
        <v>15</v>
      </c>
      <c r="W21" s="72"/>
      <c r="X21" s="72">
        <v>10</v>
      </c>
      <c r="Y21" s="72">
        <v>81</v>
      </c>
      <c r="Z21" s="72">
        <v>98</v>
      </c>
      <c r="AA21" s="72">
        <v>514</v>
      </c>
      <c r="AB21" s="72">
        <v>473</v>
      </c>
      <c r="AC21" s="72">
        <v>222</v>
      </c>
      <c r="AD21" s="72">
        <v>144</v>
      </c>
      <c r="AE21" s="72">
        <v>33</v>
      </c>
      <c r="AF21" s="72">
        <v>46</v>
      </c>
      <c r="AG21" s="72">
        <v>23</v>
      </c>
      <c r="AH21" s="72">
        <v>97</v>
      </c>
      <c r="AI21" s="72">
        <v>217</v>
      </c>
      <c r="AJ21" s="72">
        <v>179</v>
      </c>
      <c r="AK21" s="72">
        <v>19</v>
      </c>
      <c r="AL21" s="72">
        <v>7</v>
      </c>
      <c r="AM21" s="72"/>
      <c r="AN21" s="72"/>
      <c r="AO21" s="72">
        <v>19</v>
      </c>
      <c r="AP21" s="72">
        <v>7</v>
      </c>
      <c r="AQ21" s="72">
        <v>146</v>
      </c>
      <c r="AR21" s="72">
        <v>130</v>
      </c>
      <c r="AS21" s="72">
        <v>94</v>
      </c>
      <c r="AT21" s="72">
        <v>73</v>
      </c>
      <c r="AU21" s="72">
        <v>40</v>
      </c>
      <c r="AV21" s="72">
        <v>38</v>
      </c>
      <c r="AW21" s="72">
        <v>12</v>
      </c>
      <c r="AX21" s="72">
        <v>19</v>
      </c>
    </row>
    <row r="22" spans="1:1012" ht="25.5" customHeight="1" x14ac:dyDescent="0.25">
      <c r="A22" s="283">
        <f t="shared" si="1"/>
        <v>10</v>
      </c>
      <c r="B22" s="25" t="s">
        <v>190</v>
      </c>
      <c r="C22" s="66">
        <v>219</v>
      </c>
      <c r="D22" s="71">
        <v>85</v>
      </c>
      <c r="E22" s="72">
        <v>12</v>
      </c>
      <c r="F22" s="72">
        <v>13</v>
      </c>
      <c r="G22" s="72">
        <v>387</v>
      </c>
      <c r="H22" s="72">
        <v>255</v>
      </c>
      <c r="I22" s="72">
        <v>35</v>
      </c>
      <c r="J22" s="72">
        <v>17</v>
      </c>
      <c r="K22" s="72">
        <f>M22+O22+Q22+S22+U22+W22</f>
        <v>65</v>
      </c>
      <c r="L22" s="72">
        <f>N22+P22+R22+T22+V22+X22</f>
        <v>14</v>
      </c>
      <c r="M22" s="72">
        <v>6</v>
      </c>
      <c r="N22" s="72">
        <v>2</v>
      </c>
      <c r="O22" s="72">
        <v>5</v>
      </c>
      <c r="P22" s="72"/>
      <c r="Q22" s="72">
        <v>6</v>
      </c>
      <c r="R22" s="72">
        <v>4</v>
      </c>
      <c r="S22" s="72">
        <v>38</v>
      </c>
      <c r="T22" s="72">
        <v>8</v>
      </c>
      <c r="U22" s="72"/>
      <c r="V22" s="72"/>
      <c r="W22" s="72">
        <v>10</v>
      </c>
      <c r="X22" s="72"/>
      <c r="Y22" s="72">
        <v>12</v>
      </c>
      <c r="Z22" s="364">
        <v>4</v>
      </c>
      <c r="AA22" s="72">
        <v>128</v>
      </c>
      <c r="AB22" s="72">
        <v>97</v>
      </c>
      <c r="AC22" s="72"/>
      <c r="AD22" s="72"/>
      <c r="AE22" s="72"/>
      <c r="AF22" s="72"/>
      <c r="AG22" s="72">
        <v>57</v>
      </c>
      <c r="AH22" s="72">
        <v>36</v>
      </c>
      <c r="AI22" s="72">
        <v>71</v>
      </c>
      <c r="AJ22" s="72">
        <v>61</v>
      </c>
      <c r="AK22" s="72"/>
      <c r="AL22" s="72"/>
      <c r="AM22" s="72"/>
      <c r="AN22" s="72"/>
      <c r="AO22" s="72"/>
      <c r="AP22" s="72"/>
      <c r="AQ22" s="72">
        <f>AS22+AU22+AW22</f>
        <v>17</v>
      </c>
      <c r="AR22" s="72">
        <f>AT22+AV22+AX22</f>
        <v>25</v>
      </c>
      <c r="AS22" s="72">
        <v>8</v>
      </c>
      <c r="AT22" s="72">
        <v>18</v>
      </c>
      <c r="AU22" s="72">
        <v>4</v>
      </c>
      <c r="AV22" s="72">
        <v>2</v>
      </c>
      <c r="AW22" s="72">
        <v>5</v>
      </c>
      <c r="AX22" s="72">
        <v>5</v>
      </c>
    </row>
    <row r="23" spans="1:1012" ht="25.5" customHeight="1" x14ac:dyDescent="0.25">
      <c r="A23" s="283">
        <f t="shared" si="1"/>
        <v>11</v>
      </c>
      <c r="B23" s="25" t="s">
        <v>191</v>
      </c>
      <c r="C23" s="66">
        <v>403</v>
      </c>
      <c r="D23" s="71">
        <v>437</v>
      </c>
      <c r="E23" s="72">
        <v>181</v>
      </c>
      <c r="F23" s="72">
        <v>297</v>
      </c>
      <c r="G23" s="72">
        <v>782</v>
      </c>
      <c r="H23" s="72">
        <v>959</v>
      </c>
      <c r="I23" s="72">
        <v>185</v>
      </c>
      <c r="J23" s="72">
        <v>244</v>
      </c>
      <c r="K23" s="72">
        <v>306</v>
      </c>
      <c r="L23" s="72">
        <v>388</v>
      </c>
      <c r="M23" s="72"/>
      <c r="N23" s="72"/>
      <c r="O23" s="72">
        <v>20</v>
      </c>
      <c r="P23" s="72">
        <v>15</v>
      </c>
      <c r="Q23" s="72">
        <v>63</v>
      </c>
      <c r="R23" s="72">
        <v>86</v>
      </c>
      <c r="S23" s="72">
        <v>219</v>
      </c>
      <c r="T23" s="72">
        <v>230</v>
      </c>
      <c r="U23" s="72"/>
      <c r="V23" s="72">
        <v>39</v>
      </c>
      <c r="W23" s="72">
        <v>4</v>
      </c>
      <c r="X23" s="72">
        <v>18</v>
      </c>
      <c r="Y23" s="72">
        <v>91</v>
      </c>
      <c r="Z23" s="72">
        <v>78</v>
      </c>
      <c r="AA23" s="72">
        <v>402</v>
      </c>
      <c r="AB23" s="72">
        <v>470</v>
      </c>
      <c r="AC23" s="72"/>
      <c r="AD23" s="72"/>
      <c r="AE23" s="72">
        <v>34</v>
      </c>
      <c r="AF23" s="72">
        <v>50</v>
      </c>
      <c r="AG23" s="72">
        <v>171</v>
      </c>
      <c r="AH23" s="72">
        <v>160</v>
      </c>
      <c r="AI23" s="72">
        <v>197</v>
      </c>
      <c r="AJ23" s="72">
        <v>260</v>
      </c>
      <c r="AK23" s="72"/>
      <c r="AL23" s="72"/>
      <c r="AM23" s="72"/>
      <c r="AN23" s="72"/>
      <c r="AO23" s="72"/>
      <c r="AP23" s="72"/>
      <c r="AQ23" s="72">
        <v>115</v>
      </c>
      <c r="AR23" s="72">
        <v>142</v>
      </c>
      <c r="AS23" s="72">
        <v>72</v>
      </c>
      <c r="AT23" s="72">
        <v>77</v>
      </c>
      <c r="AU23" s="72">
        <v>27</v>
      </c>
      <c r="AV23" s="72">
        <v>32</v>
      </c>
      <c r="AW23" s="72">
        <v>16</v>
      </c>
      <c r="AX23" s="72">
        <v>33</v>
      </c>
    </row>
    <row r="24" spans="1:1012" ht="25.5" customHeight="1" x14ac:dyDescent="0.25">
      <c r="A24" s="283">
        <f t="shared" si="1"/>
        <v>12</v>
      </c>
      <c r="B24" s="25" t="s">
        <v>192</v>
      </c>
      <c r="C24" s="66">
        <v>163</v>
      </c>
      <c r="D24" s="71">
        <v>144</v>
      </c>
      <c r="E24" s="72"/>
      <c r="F24" s="72"/>
      <c r="G24" s="72">
        <v>264</v>
      </c>
      <c r="H24" s="72">
        <v>258</v>
      </c>
      <c r="I24" s="72"/>
      <c r="J24" s="72"/>
      <c r="K24" s="72">
        <v>99</v>
      </c>
      <c r="L24" s="72">
        <v>101</v>
      </c>
      <c r="M24" s="72">
        <v>61</v>
      </c>
      <c r="N24" s="72">
        <v>63</v>
      </c>
      <c r="O24" s="72"/>
      <c r="P24" s="72"/>
      <c r="Q24" s="72">
        <v>3</v>
      </c>
      <c r="R24" s="72">
        <v>3</v>
      </c>
      <c r="S24" s="72">
        <v>35</v>
      </c>
      <c r="T24" s="72">
        <v>35</v>
      </c>
      <c r="U24" s="72"/>
      <c r="V24" s="72"/>
      <c r="W24" s="72"/>
      <c r="X24" s="72"/>
      <c r="Y24" s="72">
        <v>84</v>
      </c>
      <c r="Z24" s="72">
        <v>45</v>
      </c>
      <c r="AA24" s="72">
        <v>384</v>
      </c>
      <c r="AB24" s="72">
        <v>318</v>
      </c>
      <c r="AC24" s="72">
        <v>58</v>
      </c>
      <c r="AD24" s="72">
        <v>89</v>
      </c>
      <c r="AE24" s="72"/>
      <c r="AF24" s="72">
        <v>7</v>
      </c>
      <c r="AG24" s="72">
        <v>123</v>
      </c>
      <c r="AH24" s="72">
        <v>13</v>
      </c>
      <c r="AI24" s="72">
        <v>203</v>
      </c>
      <c r="AJ24" s="72">
        <v>209</v>
      </c>
      <c r="AK24" s="72"/>
      <c r="AL24" s="72"/>
      <c r="AM24" s="72"/>
      <c r="AN24" s="72"/>
      <c r="AO24" s="72"/>
      <c r="AP24" s="72"/>
      <c r="AQ24" s="72">
        <v>45</v>
      </c>
      <c r="AR24" s="72">
        <v>59</v>
      </c>
      <c r="AS24" s="72">
        <v>28</v>
      </c>
      <c r="AT24" s="72">
        <v>41</v>
      </c>
      <c r="AU24" s="72">
        <v>17</v>
      </c>
      <c r="AV24" s="72">
        <v>13</v>
      </c>
      <c r="AW24" s="72"/>
      <c r="AX24" s="72">
        <v>5</v>
      </c>
    </row>
    <row r="25" spans="1:1012" ht="25.5" customHeight="1" x14ac:dyDescent="0.25">
      <c r="A25" s="283">
        <f t="shared" si="1"/>
        <v>13</v>
      </c>
      <c r="B25" s="25" t="s">
        <v>193</v>
      </c>
      <c r="C25" s="66">
        <v>21</v>
      </c>
      <c r="D25" s="71">
        <v>14</v>
      </c>
      <c r="E25" s="72"/>
      <c r="F25" s="72"/>
      <c r="G25" s="72">
        <v>44</v>
      </c>
      <c r="H25" s="72">
        <v>31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>
        <v>113</v>
      </c>
      <c r="AB25" s="72">
        <v>81</v>
      </c>
      <c r="AC25" s="72"/>
      <c r="AD25" s="72"/>
      <c r="AE25" s="72">
        <v>37</v>
      </c>
      <c r="AF25" s="72">
        <v>25</v>
      </c>
      <c r="AG25" s="72">
        <v>33</v>
      </c>
      <c r="AH25" s="72">
        <v>28</v>
      </c>
      <c r="AI25" s="72">
        <v>43</v>
      </c>
      <c r="AJ25" s="72">
        <v>28</v>
      </c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</row>
    <row r="26" spans="1:1012" ht="16.5" customHeight="1" x14ac:dyDescent="0.25">
      <c r="A26" s="284"/>
      <c r="B26" s="55" t="s">
        <v>194</v>
      </c>
      <c r="C26" s="82">
        <f>SUM(C13:C25)</f>
        <v>5251</v>
      </c>
      <c r="D26" s="82">
        <f t="shared" ref="D26:AX26" si="2">SUM(D13:D25)</f>
        <v>5056</v>
      </c>
      <c r="E26" s="82">
        <f t="shared" si="2"/>
        <v>1719</v>
      </c>
      <c r="F26" s="82">
        <f t="shared" si="2"/>
        <v>1781</v>
      </c>
      <c r="G26" s="82">
        <f t="shared" si="2"/>
        <v>14272</v>
      </c>
      <c r="H26" s="82">
        <f t="shared" si="2"/>
        <v>14750</v>
      </c>
      <c r="I26" s="82">
        <f t="shared" si="2"/>
        <v>1498</v>
      </c>
      <c r="J26" s="82">
        <f t="shared" si="2"/>
        <v>1401</v>
      </c>
      <c r="K26" s="82">
        <f t="shared" si="2"/>
        <v>8452</v>
      </c>
      <c r="L26" s="82">
        <f t="shared" si="2"/>
        <v>8095</v>
      </c>
      <c r="M26" s="82">
        <f t="shared" si="2"/>
        <v>269</v>
      </c>
      <c r="N26" s="82">
        <f t="shared" si="2"/>
        <v>236</v>
      </c>
      <c r="O26" s="82">
        <f t="shared" si="2"/>
        <v>806</v>
      </c>
      <c r="P26" s="82">
        <f t="shared" si="2"/>
        <v>935</v>
      </c>
      <c r="Q26" s="82">
        <f t="shared" si="2"/>
        <v>2043</v>
      </c>
      <c r="R26" s="82">
        <f t="shared" si="2"/>
        <v>1348</v>
      </c>
      <c r="S26" s="82">
        <f t="shared" si="2"/>
        <v>4901</v>
      </c>
      <c r="T26" s="82">
        <f t="shared" si="2"/>
        <v>4841</v>
      </c>
      <c r="U26" s="82">
        <f t="shared" si="2"/>
        <v>153</v>
      </c>
      <c r="V26" s="82">
        <f t="shared" si="2"/>
        <v>292</v>
      </c>
      <c r="W26" s="82">
        <f t="shared" si="2"/>
        <v>280</v>
      </c>
      <c r="X26" s="82">
        <f t="shared" si="2"/>
        <v>420</v>
      </c>
      <c r="Y26" s="82">
        <f t="shared" si="2"/>
        <v>1047</v>
      </c>
      <c r="Z26" s="82">
        <f t="shared" si="2"/>
        <v>1412</v>
      </c>
      <c r="AA26" s="82">
        <f t="shared" si="2"/>
        <v>6122</v>
      </c>
      <c r="AB26" s="82">
        <f t="shared" si="2"/>
        <v>6007</v>
      </c>
      <c r="AC26" s="82">
        <f t="shared" si="2"/>
        <v>310</v>
      </c>
      <c r="AD26" s="82">
        <f t="shared" si="2"/>
        <v>243</v>
      </c>
      <c r="AE26" s="82">
        <f t="shared" si="2"/>
        <v>199</v>
      </c>
      <c r="AF26" s="82">
        <f t="shared" si="2"/>
        <v>217</v>
      </c>
      <c r="AG26" s="82">
        <f t="shared" si="2"/>
        <v>1797</v>
      </c>
      <c r="AH26" s="82">
        <f t="shared" si="2"/>
        <v>1367</v>
      </c>
      <c r="AI26" s="82">
        <f t="shared" si="2"/>
        <v>3818</v>
      </c>
      <c r="AJ26" s="82">
        <f t="shared" si="2"/>
        <v>3995</v>
      </c>
      <c r="AK26" s="82">
        <f t="shared" si="2"/>
        <v>38</v>
      </c>
      <c r="AL26" s="82">
        <f t="shared" si="2"/>
        <v>62</v>
      </c>
      <c r="AM26" s="82">
        <f t="shared" si="2"/>
        <v>19</v>
      </c>
      <c r="AN26" s="82">
        <f t="shared" si="2"/>
        <v>133</v>
      </c>
      <c r="AO26" s="82">
        <f t="shared" si="2"/>
        <v>19</v>
      </c>
      <c r="AP26" s="82">
        <f t="shared" si="2"/>
        <v>7</v>
      </c>
      <c r="AQ26" s="82">
        <f t="shared" si="2"/>
        <v>2334</v>
      </c>
      <c r="AR26" s="82">
        <f t="shared" si="2"/>
        <v>2243</v>
      </c>
      <c r="AS26" s="82">
        <f t="shared" si="2"/>
        <v>1493</v>
      </c>
      <c r="AT26" s="82">
        <f t="shared" si="2"/>
        <v>1409</v>
      </c>
      <c r="AU26" s="82">
        <f t="shared" si="2"/>
        <v>593</v>
      </c>
      <c r="AV26" s="82">
        <f t="shared" si="2"/>
        <v>564</v>
      </c>
      <c r="AW26" s="82">
        <f t="shared" si="2"/>
        <v>248</v>
      </c>
      <c r="AX26" s="82">
        <f t="shared" si="2"/>
        <v>270</v>
      </c>
    </row>
    <row r="27" spans="1:1012" s="282" customFormat="1" ht="15" customHeight="1" x14ac:dyDescent="0.25">
      <c r="A27" s="283">
        <v>1</v>
      </c>
      <c r="B27" s="47" t="s">
        <v>253</v>
      </c>
      <c r="C27" s="366"/>
      <c r="D27" s="367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</row>
    <row r="28" spans="1:1012" s="282" customFormat="1" ht="15" customHeight="1" x14ac:dyDescent="0.25">
      <c r="A28" s="283">
        <f>A27+1</f>
        <v>2</v>
      </c>
      <c r="B28" s="25" t="s">
        <v>227</v>
      </c>
      <c r="C28" s="66">
        <v>80</v>
      </c>
      <c r="D28" s="71">
        <v>97</v>
      </c>
      <c r="E28" s="72"/>
      <c r="F28" s="72">
        <v>2</v>
      </c>
      <c r="G28" s="72">
        <v>110</v>
      </c>
      <c r="H28" s="72">
        <v>108</v>
      </c>
      <c r="I28" s="72"/>
      <c r="J28" s="72">
        <v>8</v>
      </c>
      <c r="K28" s="72">
        <f>M28+O28+Q28+S28+U28+W28</f>
        <v>61</v>
      </c>
      <c r="L28" s="72">
        <f>N28+P28+R28+T28+V28+X28</f>
        <v>69</v>
      </c>
      <c r="M28" s="72"/>
      <c r="N28" s="72"/>
      <c r="O28" s="72"/>
      <c r="P28" s="72">
        <v>6</v>
      </c>
      <c r="Q28" s="72">
        <v>18</v>
      </c>
      <c r="R28" s="72">
        <v>22</v>
      </c>
      <c r="S28" s="72">
        <v>43</v>
      </c>
      <c r="T28" s="72">
        <v>41</v>
      </c>
      <c r="U28" s="72"/>
      <c r="V28" s="72"/>
      <c r="W28" s="72"/>
      <c r="X28" s="72"/>
      <c r="Y28" s="72"/>
      <c r="Z28" s="72"/>
      <c r="AA28" s="72">
        <f>AC28+AE28+AG28+AI28+AK28</f>
        <v>41</v>
      </c>
      <c r="AB28" s="72">
        <f>AD28+AF28+AH28+AJ28+AL28</f>
        <v>65</v>
      </c>
      <c r="AC28" s="72"/>
      <c r="AD28" s="72"/>
      <c r="AE28" s="72"/>
      <c r="AF28" s="72"/>
      <c r="AG28" s="72"/>
      <c r="AH28" s="72">
        <v>23</v>
      </c>
      <c r="AI28" s="72">
        <v>41</v>
      </c>
      <c r="AJ28" s="72">
        <v>42</v>
      </c>
      <c r="AK28" s="72"/>
      <c r="AL28" s="72"/>
      <c r="AM28" s="72"/>
      <c r="AN28" s="72"/>
      <c r="AO28" s="72"/>
      <c r="AP28" s="72"/>
      <c r="AQ28" s="72">
        <f>AS28+AU28</f>
        <v>23</v>
      </c>
      <c r="AR28" s="72">
        <v>35</v>
      </c>
      <c r="AS28" s="72">
        <v>15</v>
      </c>
      <c r="AT28" s="72">
        <v>32</v>
      </c>
      <c r="AU28" s="72">
        <v>8</v>
      </c>
      <c r="AV28" s="72">
        <v>2</v>
      </c>
      <c r="AW28" s="72"/>
      <c r="AX28" s="72">
        <v>1</v>
      </c>
    </row>
    <row r="29" spans="1:1012" ht="15" customHeight="1" x14ac:dyDescent="0.25">
      <c r="A29" s="283">
        <f t="shared" ref="A29:A60" si="3">A28+1</f>
        <v>3</v>
      </c>
      <c r="B29" s="47" t="s">
        <v>195</v>
      </c>
      <c r="C29" s="66">
        <v>238</v>
      </c>
      <c r="D29" s="71">
        <v>238</v>
      </c>
      <c r="E29" s="72"/>
      <c r="F29" s="72">
        <v>5</v>
      </c>
      <c r="G29" s="72">
        <v>585</v>
      </c>
      <c r="H29" s="72">
        <v>549</v>
      </c>
      <c r="I29" s="72">
        <v>89</v>
      </c>
      <c r="J29" s="72">
        <v>94</v>
      </c>
      <c r="K29" s="72">
        <v>328</v>
      </c>
      <c r="L29" s="72">
        <v>354</v>
      </c>
      <c r="M29" s="72">
        <v>1</v>
      </c>
      <c r="N29" s="72">
        <v>1</v>
      </c>
      <c r="O29" s="72">
        <v>118</v>
      </c>
      <c r="P29" s="72">
        <v>156</v>
      </c>
      <c r="Q29" s="72">
        <v>49</v>
      </c>
      <c r="R29" s="72">
        <v>65</v>
      </c>
      <c r="S29" s="72">
        <v>160</v>
      </c>
      <c r="T29" s="72">
        <v>133</v>
      </c>
      <c r="U29" s="72"/>
      <c r="V29" s="72"/>
      <c r="W29" s="72"/>
      <c r="X29" s="72"/>
      <c r="Y29" s="72"/>
      <c r="Z29" s="72"/>
      <c r="AA29" s="72">
        <v>732</v>
      </c>
      <c r="AB29" s="72">
        <v>466</v>
      </c>
      <c r="AC29" s="72"/>
      <c r="AD29" s="72"/>
      <c r="AE29" s="72">
        <v>185</v>
      </c>
      <c r="AF29" s="72">
        <v>173</v>
      </c>
      <c r="AG29" s="72">
        <v>352</v>
      </c>
      <c r="AH29" s="72">
        <v>114</v>
      </c>
      <c r="AI29" s="72">
        <v>195</v>
      </c>
      <c r="AJ29" s="72">
        <v>179</v>
      </c>
      <c r="AK29" s="72"/>
      <c r="AL29" s="72"/>
      <c r="AM29" s="72"/>
      <c r="AN29" s="72"/>
      <c r="AO29" s="72"/>
      <c r="AP29" s="72"/>
      <c r="AQ29" s="72">
        <v>114</v>
      </c>
      <c r="AR29" s="72">
        <v>132</v>
      </c>
      <c r="AS29" s="72">
        <v>77</v>
      </c>
      <c r="AT29" s="72">
        <v>89</v>
      </c>
      <c r="AU29" s="72">
        <v>23</v>
      </c>
      <c r="AV29" s="72">
        <v>35</v>
      </c>
      <c r="AW29" s="72">
        <v>14</v>
      </c>
      <c r="AX29" s="72">
        <v>8</v>
      </c>
    </row>
    <row r="30" spans="1:1012" ht="15" customHeight="1" x14ac:dyDescent="0.25">
      <c r="A30" s="283">
        <f t="shared" si="3"/>
        <v>4</v>
      </c>
      <c r="B30" s="47" t="s">
        <v>196</v>
      </c>
      <c r="C30" s="66">
        <v>97</v>
      </c>
      <c r="D30" s="71">
        <v>94</v>
      </c>
      <c r="E30" s="72">
        <v>7</v>
      </c>
      <c r="F30" s="72">
        <v>6</v>
      </c>
      <c r="G30" s="72">
        <v>198</v>
      </c>
      <c r="H30" s="72">
        <v>151</v>
      </c>
      <c r="I30" s="72">
        <v>9</v>
      </c>
      <c r="J30" s="72">
        <v>18</v>
      </c>
      <c r="K30" s="72">
        <v>73</v>
      </c>
      <c r="L30" s="72">
        <v>56</v>
      </c>
      <c r="M30" s="72"/>
      <c r="N30" s="72"/>
      <c r="O30" s="72"/>
      <c r="P30" s="72"/>
      <c r="Q30" s="72">
        <v>20</v>
      </c>
      <c r="R30" s="72">
        <v>10</v>
      </c>
      <c r="S30" s="72">
        <v>53</v>
      </c>
      <c r="T30" s="72">
        <v>46</v>
      </c>
      <c r="U30" s="72"/>
      <c r="V30" s="72"/>
      <c r="W30" s="72"/>
      <c r="X30" s="72"/>
      <c r="Y30" s="72"/>
      <c r="Z30" s="72"/>
      <c r="AA30" s="72">
        <v>53</v>
      </c>
      <c r="AB30" s="72">
        <v>40</v>
      </c>
      <c r="AC30" s="72"/>
      <c r="AD30" s="72"/>
      <c r="AE30" s="72">
        <v>5</v>
      </c>
      <c r="AF30" s="72"/>
      <c r="AG30" s="72">
        <v>17</v>
      </c>
      <c r="AH30" s="72">
        <v>15</v>
      </c>
      <c r="AI30" s="72">
        <v>31</v>
      </c>
      <c r="AJ30" s="72">
        <v>25</v>
      </c>
      <c r="AK30" s="72"/>
      <c r="AL30" s="72"/>
      <c r="AM30" s="72"/>
      <c r="AN30" s="72"/>
      <c r="AO30" s="72"/>
      <c r="AP30" s="72"/>
      <c r="AQ30" s="72">
        <v>56</v>
      </c>
      <c r="AR30" s="72">
        <v>44</v>
      </c>
      <c r="AS30" s="72">
        <v>36</v>
      </c>
      <c r="AT30" s="72">
        <v>33</v>
      </c>
      <c r="AU30" s="72">
        <v>15</v>
      </c>
      <c r="AV30" s="72">
        <v>11</v>
      </c>
      <c r="AW30" s="72">
        <v>5</v>
      </c>
      <c r="AX30" s="72"/>
    </row>
    <row r="31" spans="1:1012" ht="15" customHeight="1" x14ac:dyDescent="0.25">
      <c r="A31" s="283">
        <f t="shared" si="3"/>
        <v>5</v>
      </c>
      <c r="B31" s="47" t="s">
        <v>197</v>
      </c>
      <c r="C31" s="66">
        <v>203</v>
      </c>
      <c r="D31" s="71">
        <v>183</v>
      </c>
      <c r="E31" s="72">
        <v>9</v>
      </c>
      <c r="F31" s="72">
        <v>7</v>
      </c>
      <c r="G31" s="72">
        <v>454</v>
      </c>
      <c r="H31" s="72">
        <v>377</v>
      </c>
      <c r="I31" s="72">
        <v>99</v>
      </c>
      <c r="J31" s="72">
        <v>60</v>
      </c>
      <c r="K31" s="72">
        <v>61</v>
      </c>
      <c r="L31" s="72">
        <v>70</v>
      </c>
      <c r="M31" s="72"/>
      <c r="N31" s="72"/>
      <c r="O31" s="72">
        <v>6</v>
      </c>
      <c r="P31" s="72">
        <v>20</v>
      </c>
      <c r="Q31" s="72">
        <v>12</v>
      </c>
      <c r="R31" s="72">
        <v>13</v>
      </c>
      <c r="S31" s="72">
        <v>43</v>
      </c>
      <c r="T31" s="72">
        <v>37</v>
      </c>
      <c r="U31" s="72"/>
      <c r="V31" s="72"/>
      <c r="W31" s="72"/>
      <c r="X31" s="72"/>
      <c r="Y31" s="72"/>
      <c r="Z31" s="72"/>
      <c r="AA31" s="72">
        <v>679</v>
      </c>
      <c r="AB31" s="72">
        <v>579</v>
      </c>
      <c r="AC31" s="72"/>
      <c r="AD31" s="72"/>
      <c r="AE31" s="72">
        <v>88</v>
      </c>
      <c r="AF31" s="72">
        <v>79</v>
      </c>
      <c r="AG31" s="72">
        <v>251</v>
      </c>
      <c r="AH31" s="72">
        <v>203</v>
      </c>
      <c r="AI31" s="72">
        <v>340</v>
      </c>
      <c r="AJ31" s="72">
        <v>297</v>
      </c>
      <c r="AK31" s="72"/>
      <c r="AL31" s="72"/>
      <c r="AM31" s="72"/>
      <c r="AN31" s="72"/>
      <c r="AO31" s="72"/>
      <c r="AP31" s="72"/>
      <c r="AQ31" s="72">
        <v>124</v>
      </c>
      <c r="AR31" s="72">
        <v>66</v>
      </c>
      <c r="AS31" s="72">
        <v>83</v>
      </c>
      <c r="AT31" s="72">
        <v>29</v>
      </c>
      <c r="AU31" s="72">
        <v>16</v>
      </c>
      <c r="AV31" s="72">
        <v>28</v>
      </c>
      <c r="AW31" s="72">
        <v>25</v>
      </c>
      <c r="AX31" s="72">
        <v>9</v>
      </c>
    </row>
    <row r="32" spans="1:1012" ht="15" customHeight="1" x14ac:dyDescent="0.25">
      <c r="A32" s="283">
        <f t="shared" si="3"/>
        <v>6</v>
      </c>
      <c r="B32" s="47" t="s">
        <v>198</v>
      </c>
      <c r="C32" s="66">
        <v>128</v>
      </c>
      <c r="D32" s="71">
        <v>230</v>
      </c>
      <c r="E32" s="72">
        <v>3</v>
      </c>
      <c r="F32" s="72">
        <v>5</v>
      </c>
      <c r="G32" s="72">
        <v>448</v>
      </c>
      <c r="H32" s="72">
        <v>655</v>
      </c>
      <c r="I32" s="72">
        <v>18</v>
      </c>
      <c r="J32" s="72">
        <v>25</v>
      </c>
      <c r="K32" s="72">
        <v>252</v>
      </c>
      <c r="L32" s="72">
        <v>361</v>
      </c>
      <c r="M32" s="72"/>
      <c r="N32" s="72"/>
      <c r="O32" s="72"/>
      <c r="P32" s="72"/>
      <c r="Q32" s="72">
        <v>61</v>
      </c>
      <c r="R32" s="72">
        <v>85</v>
      </c>
      <c r="S32" s="72">
        <v>191</v>
      </c>
      <c r="T32" s="72">
        <v>276</v>
      </c>
      <c r="U32" s="72"/>
      <c r="V32" s="72"/>
      <c r="W32" s="72"/>
      <c r="X32" s="72"/>
      <c r="Y32" s="72"/>
      <c r="Z32" s="72">
        <v>25</v>
      </c>
      <c r="AA32" s="72">
        <v>416</v>
      </c>
      <c r="AB32" s="72">
        <v>455</v>
      </c>
      <c r="AC32" s="72"/>
      <c r="AD32" s="72"/>
      <c r="AE32" s="72">
        <v>3</v>
      </c>
      <c r="AF32" s="72">
        <v>2</v>
      </c>
      <c r="AG32" s="72">
        <v>120</v>
      </c>
      <c r="AH32" s="72">
        <v>137</v>
      </c>
      <c r="AI32" s="72">
        <v>293</v>
      </c>
      <c r="AJ32" s="72">
        <v>316</v>
      </c>
      <c r="AK32" s="72"/>
      <c r="AL32" s="72"/>
      <c r="AM32" s="72"/>
      <c r="AN32" s="72"/>
      <c r="AO32" s="72"/>
      <c r="AP32" s="72"/>
      <c r="AQ32" s="72">
        <v>118</v>
      </c>
      <c r="AR32" s="72">
        <v>105</v>
      </c>
      <c r="AS32" s="72">
        <v>83</v>
      </c>
      <c r="AT32" s="72">
        <v>75</v>
      </c>
      <c r="AU32" s="72">
        <v>33</v>
      </c>
      <c r="AV32" s="72">
        <v>29</v>
      </c>
      <c r="AW32" s="72">
        <v>2</v>
      </c>
      <c r="AX32" s="72">
        <v>1</v>
      </c>
    </row>
    <row r="33" spans="1:50" ht="15" customHeight="1" x14ac:dyDescent="0.25">
      <c r="A33" s="283">
        <f t="shared" si="3"/>
        <v>7</v>
      </c>
      <c r="B33" s="47" t="s">
        <v>199</v>
      </c>
      <c r="C33" s="69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</row>
    <row r="34" spans="1:50" ht="15" customHeight="1" x14ac:dyDescent="0.25">
      <c r="A34" s="283">
        <f t="shared" si="3"/>
        <v>8</v>
      </c>
      <c r="B34" s="25" t="s">
        <v>200</v>
      </c>
      <c r="C34" s="66">
        <v>86</v>
      </c>
      <c r="D34" s="71">
        <v>62</v>
      </c>
      <c r="E34" s="72">
        <v>26</v>
      </c>
      <c r="F34" s="72">
        <v>8</v>
      </c>
      <c r="G34" s="72">
        <v>163</v>
      </c>
      <c r="H34" s="72">
        <v>93</v>
      </c>
      <c r="I34" s="72">
        <v>17</v>
      </c>
      <c r="J34" s="72">
        <v>6</v>
      </c>
      <c r="K34" s="72">
        <v>64</v>
      </c>
      <c r="L34" s="72">
        <v>47</v>
      </c>
      <c r="M34" s="72">
        <v>3</v>
      </c>
      <c r="N34" s="72">
        <v>30</v>
      </c>
      <c r="O34" s="72">
        <v>10</v>
      </c>
      <c r="P34" s="72">
        <v>4</v>
      </c>
      <c r="Q34" s="72">
        <v>31</v>
      </c>
      <c r="R34" s="72">
        <v>7</v>
      </c>
      <c r="S34" s="72">
        <v>20</v>
      </c>
      <c r="T34" s="72">
        <v>6</v>
      </c>
      <c r="U34" s="72"/>
      <c r="V34" s="72"/>
      <c r="W34" s="72"/>
      <c r="X34" s="72"/>
      <c r="Y34" s="72"/>
      <c r="Z34" s="72"/>
      <c r="AA34" s="72">
        <v>42</v>
      </c>
      <c r="AB34" s="72">
        <v>46</v>
      </c>
      <c r="AC34" s="72">
        <v>8</v>
      </c>
      <c r="AD34" s="72">
        <v>26</v>
      </c>
      <c r="AE34" s="72">
        <v>2</v>
      </c>
      <c r="AF34" s="72">
        <v>4</v>
      </c>
      <c r="AG34" s="72">
        <v>20</v>
      </c>
      <c r="AH34" s="72">
        <v>10</v>
      </c>
      <c r="AI34" s="72">
        <v>12</v>
      </c>
      <c r="AJ34" s="72">
        <v>6</v>
      </c>
      <c r="AK34" s="72"/>
      <c r="AL34" s="72"/>
      <c r="AM34" s="72"/>
      <c r="AN34" s="72"/>
      <c r="AO34" s="72"/>
      <c r="AP34" s="72"/>
      <c r="AQ34" s="72">
        <v>28</v>
      </c>
      <c r="AR34" s="72">
        <v>17</v>
      </c>
      <c r="AS34" s="72">
        <v>20</v>
      </c>
      <c r="AT34" s="72">
        <v>10</v>
      </c>
      <c r="AU34" s="72">
        <v>5</v>
      </c>
      <c r="AV34" s="72">
        <v>7</v>
      </c>
      <c r="AW34" s="72">
        <v>3</v>
      </c>
      <c r="AX34" s="72">
        <v>0</v>
      </c>
    </row>
    <row r="35" spans="1:50" ht="16.5" customHeight="1" x14ac:dyDescent="0.25">
      <c r="A35" s="283">
        <f t="shared" si="3"/>
        <v>9</v>
      </c>
      <c r="B35" s="47" t="s">
        <v>201</v>
      </c>
      <c r="C35" s="69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</row>
    <row r="36" spans="1:50" ht="16.5" customHeight="1" x14ac:dyDescent="0.25">
      <c r="A36" s="283">
        <f t="shared" si="3"/>
        <v>10</v>
      </c>
      <c r="B36" s="47" t="s">
        <v>202</v>
      </c>
      <c r="C36" s="66">
        <v>57</v>
      </c>
      <c r="D36" s="71">
        <v>63</v>
      </c>
      <c r="E36" s="72">
        <v>4</v>
      </c>
      <c r="F36" s="72">
        <v>4</v>
      </c>
      <c r="G36" s="72">
        <v>176</v>
      </c>
      <c r="H36" s="72">
        <v>324</v>
      </c>
      <c r="I36" s="72">
        <v>6</v>
      </c>
      <c r="J36" s="72">
        <v>10</v>
      </c>
      <c r="K36" s="72">
        <v>98</v>
      </c>
      <c r="L36" s="72">
        <v>131</v>
      </c>
      <c r="M36" s="72"/>
      <c r="N36" s="72"/>
      <c r="O36" s="72">
        <v>6</v>
      </c>
      <c r="P36" s="72">
        <v>2</v>
      </c>
      <c r="Q36" s="72">
        <v>8</v>
      </c>
      <c r="R36" s="72">
        <v>8</v>
      </c>
      <c r="S36" s="72">
        <v>84</v>
      </c>
      <c r="T36" s="72">
        <v>121</v>
      </c>
      <c r="U36" s="72"/>
      <c r="V36" s="72"/>
      <c r="W36" s="72"/>
      <c r="X36" s="72"/>
      <c r="Y36" s="72">
        <v>67</v>
      </c>
      <c r="Z36" s="72">
        <v>107</v>
      </c>
      <c r="AA36" s="72">
        <v>105</v>
      </c>
      <c r="AB36" s="72">
        <v>172</v>
      </c>
      <c r="AC36" s="72"/>
      <c r="AD36" s="72"/>
      <c r="AE36" s="72"/>
      <c r="AF36" s="72">
        <v>6</v>
      </c>
      <c r="AG36" s="72">
        <v>2</v>
      </c>
      <c r="AH36" s="72">
        <v>18</v>
      </c>
      <c r="AI36" s="72">
        <v>103</v>
      </c>
      <c r="AJ36" s="72">
        <v>148</v>
      </c>
      <c r="AK36" s="72"/>
      <c r="AL36" s="72"/>
      <c r="AM36" s="72"/>
      <c r="AN36" s="72"/>
      <c r="AO36" s="72"/>
      <c r="AP36" s="72"/>
      <c r="AQ36" s="72">
        <v>11</v>
      </c>
      <c r="AR36" s="72">
        <v>17</v>
      </c>
      <c r="AS36" s="72">
        <v>3</v>
      </c>
      <c r="AT36" s="72">
        <v>12</v>
      </c>
      <c r="AU36" s="72">
        <v>4</v>
      </c>
      <c r="AV36" s="72">
        <v>3</v>
      </c>
      <c r="AW36" s="72">
        <v>4</v>
      </c>
      <c r="AX36" s="72">
        <v>2</v>
      </c>
    </row>
    <row r="37" spans="1:50" ht="16.5" customHeight="1" x14ac:dyDescent="0.25">
      <c r="A37" s="283">
        <f t="shared" si="3"/>
        <v>11</v>
      </c>
      <c r="B37" s="25" t="s">
        <v>245</v>
      </c>
      <c r="C37" s="69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</row>
    <row r="38" spans="1:50" ht="16.5" customHeight="1" x14ac:dyDescent="0.25">
      <c r="A38" s="283">
        <f t="shared" si="3"/>
        <v>12</v>
      </c>
      <c r="B38" s="47" t="s">
        <v>203</v>
      </c>
      <c r="C38" s="66">
        <v>2</v>
      </c>
      <c r="D38" s="71">
        <v>0</v>
      </c>
      <c r="E38" s="72"/>
      <c r="F38" s="72">
        <v>0</v>
      </c>
      <c r="G38" s="72">
        <v>2</v>
      </c>
      <c r="H38" s="72">
        <v>0</v>
      </c>
      <c r="I38" s="72"/>
      <c r="J38" s="72"/>
      <c r="K38" s="72">
        <v>2</v>
      </c>
      <c r="L38" s="72">
        <v>0</v>
      </c>
      <c r="M38" s="72">
        <v>2</v>
      </c>
      <c r="N38" s="72">
        <v>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>
        <v>12</v>
      </c>
      <c r="AR38" s="72">
        <v>15</v>
      </c>
      <c r="AS38" s="72">
        <v>5</v>
      </c>
      <c r="AT38" s="72">
        <v>6</v>
      </c>
      <c r="AU38" s="72">
        <v>7</v>
      </c>
      <c r="AV38" s="72">
        <v>9</v>
      </c>
      <c r="AW38" s="72"/>
      <c r="AX38" s="72"/>
    </row>
    <row r="39" spans="1:50" ht="16.5" customHeight="1" x14ac:dyDescent="0.25">
      <c r="A39" s="283">
        <f t="shared" si="3"/>
        <v>13</v>
      </c>
      <c r="B39" s="47" t="s">
        <v>204</v>
      </c>
      <c r="C39" s="66"/>
      <c r="D39" s="71">
        <v>3</v>
      </c>
      <c r="E39" s="72"/>
      <c r="F39" s="72"/>
      <c r="G39" s="72"/>
      <c r="H39" s="72">
        <v>10</v>
      </c>
      <c r="I39" s="72"/>
      <c r="J39" s="72"/>
      <c r="K39" s="72"/>
      <c r="L39" s="72">
        <v>7</v>
      </c>
      <c r="M39" s="72"/>
      <c r="N39" s="72">
        <v>3</v>
      </c>
      <c r="O39" s="72"/>
      <c r="P39" s="72"/>
      <c r="Q39" s="72"/>
      <c r="R39" s="72"/>
      <c r="S39" s="72"/>
      <c r="T39" s="72">
        <v>4</v>
      </c>
      <c r="U39" s="72"/>
      <c r="V39" s="72"/>
      <c r="W39" s="72"/>
      <c r="X39" s="72"/>
      <c r="Y39" s="72"/>
      <c r="Z39" s="72"/>
      <c r="AA39" s="72"/>
      <c r="AB39" s="72">
        <v>4</v>
      </c>
      <c r="AC39" s="72"/>
      <c r="AD39" s="72">
        <v>4</v>
      </c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>
        <v>1</v>
      </c>
      <c r="AS39" s="72"/>
      <c r="AT39" s="72">
        <v>1</v>
      </c>
      <c r="AU39" s="72"/>
      <c r="AV39" s="72"/>
      <c r="AW39" s="72"/>
      <c r="AX39" s="72"/>
    </row>
    <row r="40" spans="1:50" ht="25.5" customHeight="1" x14ac:dyDescent="0.25">
      <c r="A40" s="283">
        <f t="shared" si="3"/>
        <v>14</v>
      </c>
      <c r="B40" s="25" t="s">
        <v>205</v>
      </c>
      <c r="C40" s="69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</row>
    <row r="41" spans="1:50" ht="17.25" customHeight="1" x14ac:dyDescent="0.25">
      <c r="A41" s="283">
        <f t="shared" si="3"/>
        <v>15</v>
      </c>
      <c r="B41" s="47" t="s">
        <v>206</v>
      </c>
      <c r="C41" s="66">
        <v>4</v>
      </c>
      <c r="D41" s="71">
        <v>5</v>
      </c>
      <c r="E41" s="72">
        <v>2</v>
      </c>
      <c r="F41" s="72">
        <v>1</v>
      </c>
      <c r="G41" s="72">
        <v>6</v>
      </c>
      <c r="H41" s="72">
        <v>13</v>
      </c>
      <c r="I41" s="72">
        <v>0</v>
      </c>
      <c r="J41" s="72">
        <v>0</v>
      </c>
      <c r="K41" s="72"/>
      <c r="L41" s="72">
        <v>4</v>
      </c>
      <c r="M41" s="72"/>
      <c r="N41" s="72"/>
      <c r="O41" s="72"/>
      <c r="P41" s="72"/>
      <c r="Q41" s="72"/>
      <c r="R41" s="72">
        <v>4</v>
      </c>
      <c r="S41" s="72"/>
      <c r="T41" s="72"/>
      <c r="U41" s="72"/>
      <c r="V41" s="72"/>
      <c r="W41" s="72"/>
      <c r="X41" s="72"/>
      <c r="Y41" s="72"/>
      <c r="Z41" s="72"/>
      <c r="AA41" s="72">
        <v>5</v>
      </c>
      <c r="AB41" s="72">
        <v>9</v>
      </c>
      <c r="AC41" s="72"/>
      <c r="AD41" s="72"/>
      <c r="AE41" s="72"/>
      <c r="AF41" s="72"/>
      <c r="AG41" s="72">
        <v>5</v>
      </c>
      <c r="AH41" s="72">
        <v>9</v>
      </c>
      <c r="AI41" s="72"/>
      <c r="AJ41" s="72"/>
      <c r="AK41" s="72"/>
      <c r="AL41" s="72"/>
      <c r="AM41" s="72"/>
      <c r="AN41" s="72"/>
      <c r="AO41" s="72"/>
      <c r="AP41" s="72"/>
      <c r="AQ41" s="72">
        <v>4</v>
      </c>
      <c r="AR41" s="72">
        <v>4</v>
      </c>
      <c r="AS41" s="72">
        <v>2</v>
      </c>
      <c r="AT41" s="72">
        <v>2</v>
      </c>
      <c r="AU41" s="72">
        <v>2</v>
      </c>
      <c r="AV41" s="72"/>
      <c r="AW41" s="72"/>
      <c r="AX41" s="72">
        <v>2</v>
      </c>
    </row>
    <row r="42" spans="1:50" ht="25.5" customHeight="1" x14ac:dyDescent="0.25">
      <c r="A42" s="283">
        <f t="shared" si="3"/>
        <v>16</v>
      </c>
      <c r="B42" s="25" t="s">
        <v>207</v>
      </c>
      <c r="C42" s="69"/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68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</row>
    <row r="43" spans="1:50" ht="17.25" customHeight="1" x14ac:dyDescent="0.25">
      <c r="A43" s="283">
        <f t="shared" si="3"/>
        <v>17</v>
      </c>
      <c r="B43" s="47" t="s">
        <v>208</v>
      </c>
      <c r="C43" s="69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</row>
    <row r="44" spans="1:50" ht="17.25" customHeight="1" x14ac:dyDescent="0.25">
      <c r="A44" s="283">
        <f t="shared" si="3"/>
        <v>18</v>
      </c>
      <c r="B44" s="47" t="s">
        <v>209</v>
      </c>
      <c r="C44" s="69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</row>
    <row r="45" spans="1:50" ht="17.25" customHeight="1" x14ac:dyDescent="0.25">
      <c r="A45" s="283">
        <f t="shared" si="3"/>
        <v>19</v>
      </c>
      <c r="B45" s="47" t="s">
        <v>211</v>
      </c>
      <c r="C45" s="69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</row>
    <row r="46" spans="1:50" ht="25.5" customHeight="1" x14ac:dyDescent="0.25">
      <c r="A46" s="283">
        <f t="shared" si="3"/>
        <v>20</v>
      </c>
      <c r="B46" s="25" t="s">
        <v>212</v>
      </c>
      <c r="C46" s="69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  <c r="R46" s="368"/>
      <c r="S46" s="368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8"/>
      <c r="AJ46" s="368"/>
      <c r="AK46" s="368"/>
      <c r="AL46" s="368"/>
      <c r="AM46" s="368"/>
      <c r="AN46" s="368"/>
      <c r="AO46" s="368"/>
      <c r="AP46" s="368"/>
      <c r="AQ46" s="368"/>
      <c r="AR46" s="368"/>
      <c r="AS46" s="368"/>
      <c r="AT46" s="368"/>
      <c r="AU46" s="368"/>
      <c r="AV46" s="368"/>
      <c r="AW46" s="368"/>
      <c r="AX46" s="368"/>
    </row>
    <row r="47" spans="1:50" ht="25.5" customHeight="1" x14ac:dyDescent="0.25">
      <c r="A47" s="283">
        <f t="shared" si="3"/>
        <v>21</v>
      </c>
      <c r="B47" s="25" t="s">
        <v>213</v>
      </c>
      <c r="C47" s="69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</row>
    <row r="48" spans="1:50" ht="25.5" customHeight="1" x14ac:dyDescent="0.25">
      <c r="A48" s="283">
        <f t="shared" si="3"/>
        <v>22</v>
      </c>
      <c r="B48" s="25" t="s">
        <v>214</v>
      </c>
      <c r="C48" s="69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</row>
    <row r="49" spans="1:50" ht="25.5" customHeight="1" x14ac:dyDescent="0.25">
      <c r="A49" s="283">
        <f t="shared" si="3"/>
        <v>23</v>
      </c>
      <c r="B49" s="25" t="s">
        <v>215</v>
      </c>
      <c r="C49" s="69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</row>
    <row r="50" spans="1:50" ht="16.5" customHeight="1" x14ac:dyDescent="0.25">
      <c r="A50" s="283">
        <f t="shared" si="3"/>
        <v>24</v>
      </c>
      <c r="B50" s="47" t="s">
        <v>216</v>
      </c>
      <c r="C50" s="69"/>
      <c r="D50" s="368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68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</row>
    <row r="51" spans="1:50" ht="16.5" customHeight="1" x14ac:dyDescent="0.25">
      <c r="A51" s="283">
        <f t="shared" si="3"/>
        <v>25</v>
      </c>
      <c r="B51" s="47" t="s">
        <v>217</v>
      </c>
      <c r="C51" s="69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</row>
    <row r="52" spans="1:50" ht="16.5" customHeight="1" x14ac:dyDescent="0.25">
      <c r="A52" s="283">
        <f t="shared" si="3"/>
        <v>26</v>
      </c>
      <c r="B52" s="47" t="s">
        <v>218</v>
      </c>
      <c r="C52" s="69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  <c r="Q52" s="368"/>
      <c r="R52" s="368"/>
      <c r="S52" s="368"/>
      <c r="T52" s="368"/>
      <c r="U52" s="368"/>
      <c r="V52" s="368"/>
      <c r="W52" s="368"/>
      <c r="X52" s="368"/>
      <c r="Y52" s="368"/>
      <c r="Z52" s="368"/>
      <c r="AA52" s="368"/>
      <c r="AB52" s="368"/>
      <c r="AC52" s="368"/>
      <c r="AD52" s="368"/>
      <c r="AE52" s="368"/>
      <c r="AF52" s="368"/>
      <c r="AG52" s="368"/>
      <c r="AH52" s="368"/>
      <c r="AI52" s="368"/>
      <c r="AJ52" s="368"/>
      <c r="AK52" s="368"/>
      <c r="AL52" s="368"/>
      <c r="AM52" s="368"/>
      <c r="AN52" s="368"/>
      <c r="AO52" s="368"/>
      <c r="AP52" s="368"/>
      <c r="AQ52" s="368"/>
      <c r="AR52" s="368"/>
      <c r="AS52" s="368"/>
      <c r="AT52" s="368"/>
      <c r="AU52" s="368"/>
      <c r="AV52" s="368"/>
      <c r="AW52" s="368"/>
      <c r="AX52" s="368"/>
    </row>
    <row r="53" spans="1:50" ht="16.5" customHeight="1" x14ac:dyDescent="0.25">
      <c r="A53" s="283">
        <f t="shared" si="3"/>
        <v>27</v>
      </c>
      <c r="B53" s="47" t="s">
        <v>219</v>
      </c>
      <c r="C53" s="76"/>
      <c r="D53" s="111">
        <v>4</v>
      </c>
      <c r="E53" s="111"/>
      <c r="F53" s="111">
        <v>1</v>
      </c>
      <c r="G53" s="76"/>
      <c r="H53" s="76">
        <v>6</v>
      </c>
      <c r="I53" s="76"/>
      <c r="J53" s="76"/>
      <c r="K53" s="76"/>
      <c r="L53" s="76">
        <v>1</v>
      </c>
      <c r="M53" s="76"/>
      <c r="N53" s="76">
        <v>1</v>
      </c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>
        <v>8</v>
      </c>
      <c r="AC53" s="76"/>
      <c r="AD53" s="76">
        <v>4</v>
      </c>
      <c r="AE53" s="76"/>
      <c r="AF53" s="76"/>
      <c r="AG53" s="76"/>
      <c r="AH53" s="76">
        <v>1</v>
      </c>
      <c r="AI53" s="76"/>
      <c r="AJ53" s="76">
        <v>3</v>
      </c>
      <c r="AK53" s="76"/>
      <c r="AL53" s="76"/>
      <c r="AM53" s="76"/>
      <c r="AN53" s="76"/>
      <c r="AO53" s="76"/>
      <c r="AP53" s="76"/>
      <c r="AQ53" s="76"/>
      <c r="AR53" s="76">
        <v>2</v>
      </c>
      <c r="AS53" s="76"/>
      <c r="AT53" s="76"/>
      <c r="AU53" s="76"/>
      <c r="AV53" s="76">
        <v>2</v>
      </c>
      <c r="AW53" s="76"/>
      <c r="AX53" s="76"/>
    </row>
    <row r="54" spans="1:50" ht="16.5" customHeight="1" x14ac:dyDescent="0.25">
      <c r="A54" s="283">
        <f t="shared" si="3"/>
        <v>28</v>
      </c>
      <c r="B54" s="47" t="s">
        <v>220</v>
      </c>
      <c r="C54" s="69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</row>
    <row r="55" spans="1:50" ht="32.25" customHeight="1" x14ac:dyDescent="0.25">
      <c r="A55" s="283">
        <f t="shared" si="3"/>
        <v>29</v>
      </c>
      <c r="B55" s="25" t="s">
        <v>221</v>
      </c>
      <c r="C55" s="69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</row>
    <row r="56" spans="1:50" ht="15.75" customHeight="1" x14ac:dyDescent="0.25">
      <c r="A56" s="283">
        <f t="shared" si="3"/>
        <v>30</v>
      </c>
      <c r="B56" s="47" t="s">
        <v>222</v>
      </c>
      <c r="C56" s="69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</row>
    <row r="57" spans="1:50" ht="34.5" customHeight="1" x14ac:dyDescent="0.25">
      <c r="A57" s="283">
        <f t="shared" si="3"/>
        <v>31</v>
      </c>
      <c r="B57" s="25" t="s">
        <v>223</v>
      </c>
      <c r="C57" s="69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</row>
    <row r="58" spans="1:50" ht="25.5" customHeight="1" x14ac:dyDescent="0.25">
      <c r="A58" s="283">
        <f t="shared" si="3"/>
        <v>32</v>
      </c>
      <c r="B58" s="25" t="s">
        <v>224</v>
      </c>
      <c r="C58" s="69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  <c r="AB58" s="368"/>
      <c r="AC58" s="368"/>
      <c r="AD58" s="368"/>
      <c r="AE58" s="368"/>
      <c r="AF58" s="368"/>
      <c r="AG58" s="368"/>
      <c r="AH58" s="368"/>
      <c r="AI58" s="368"/>
      <c r="AJ58" s="368"/>
      <c r="AK58" s="368"/>
      <c r="AL58" s="368"/>
      <c r="AM58" s="368"/>
      <c r="AN58" s="368"/>
      <c r="AO58" s="368"/>
      <c r="AP58" s="368"/>
      <c r="AQ58" s="368"/>
      <c r="AR58" s="368"/>
      <c r="AS58" s="368"/>
      <c r="AT58" s="368"/>
      <c r="AU58" s="368"/>
      <c r="AV58" s="368"/>
      <c r="AW58" s="368"/>
      <c r="AX58" s="368"/>
    </row>
    <row r="59" spans="1:50" ht="35.25" customHeight="1" x14ac:dyDescent="0.25">
      <c r="A59" s="283">
        <f t="shared" si="3"/>
        <v>33</v>
      </c>
      <c r="B59" s="25" t="s">
        <v>225</v>
      </c>
      <c r="C59" s="69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</row>
    <row r="60" spans="1:50" ht="41.25" customHeight="1" x14ac:dyDescent="0.25">
      <c r="A60" s="283">
        <f t="shared" si="3"/>
        <v>34</v>
      </c>
      <c r="B60" s="25" t="s">
        <v>226</v>
      </c>
      <c r="C60" s="69"/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68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</row>
    <row r="61" spans="1:50" x14ac:dyDescent="0.25">
      <c r="A61" s="284"/>
      <c r="B61" s="55" t="s">
        <v>255</v>
      </c>
      <c r="C61" s="82">
        <f t="shared" ref="C61:AX61" si="4">SUM(C27:C60)</f>
        <v>895</v>
      </c>
      <c r="D61" s="82">
        <f t="shared" si="4"/>
        <v>979</v>
      </c>
      <c r="E61" s="82">
        <f t="shared" si="4"/>
        <v>51</v>
      </c>
      <c r="F61" s="82">
        <f t="shared" si="4"/>
        <v>39</v>
      </c>
      <c r="G61" s="82">
        <f t="shared" si="4"/>
        <v>2142</v>
      </c>
      <c r="H61" s="82">
        <f t="shared" si="4"/>
        <v>2286</v>
      </c>
      <c r="I61" s="82">
        <f t="shared" si="4"/>
        <v>238</v>
      </c>
      <c r="J61" s="82">
        <f t="shared" si="4"/>
        <v>221</v>
      </c>
      <c r="K61" s="82">
        <f t="shared" si="4"/>
        <v>939</v>
      </c>
      <c r="L61" s="82">
        <f t="shared" si="4"/>
        <v>1100</v>
      </c>
      <c r="M61" s="82">
        <f t="shared" si="4"/>
        <v>6</v>
      </c>
      <c r="N61" s="82">
        <f t="shared" si="4"/>
        <v>35</v>
      </c>
      <c r="O61" s="82">
        <f t="shared" si="4"/>
        <v>140</v>
      </c>
      <c r="P61" s="82">
        <f t="shared" si="4"/>
        <v>188</v>
      </c>
      <c r="Q61" s="82">
        <f t="shared" si="4"/>
        <v>199</v>
      </c>
      <c r="R61" s="82">
        <f t="shared" si="4"/>
        <v>214</v>
      </c>
      <c r="S61" s="82">
        <f t="shared" si="4"/>
        <v>594</v>
      </c>
      <c r="T61" s="82">
        <f t="shared" si="4"/>
        <v>664</v>
      </c>
      <c r="U61" s="82">
        <f t="shared" si="4"/>
        <v>0</v>
      </c>
      <c r="V61" s="82">
        <f t="shared" si="4"/>
        <v>0</v>
      </c>
      <c r="W61" s="82">
        <f t="shared" si="4"/>
        <v>0</v>
      </c>
      <c r="X61" s="82">
        <f t="shared" si="4"/>
        <v>0</v>
      </c>
      <c r="Y61" s="82">
        <f t="shared" si="4"/>
        <v>67</v>
      </c>
      <c r="Z61" s="82">
        <f t="shared" si="4"/>
        <v>132</v>
      </c>
      <c r="AA61" s="82">
        <f t="shared" si="4"/>
        <v>2073</v>
      </c>
      <c r="AB61" s="82">
        <f t="shared" si="4"/>
        <v>1844</v>
      </c>
      <c r="AC61" s="82">
        <f t="shared" si="4"/>
        <v>8</v>
      </c>
      <c r="AD61" s="82">
        <f t="shared" si="4"/>
        <v>34</v>
      </c>
      <c r="AE61" s="82">
        <f t="shared" si="4"/>
        <v>283</v>
      </c>
      <c r="AF61" s="82">
        <f t="shared" si="4"/>
        <v>264</v>
      </c>
      <c r="AG61" s="82">
        <f t="shared" si="4"/>
        <v>767</v>
      </c>
      <c r="AH61" s="82">
        <f t="shared" si="4"/>
        <v>530</v>
      </c>
      <c r="AI61" s="82">
        <f t="shared" si="4"/>
        <v>1015</v>
      </c>
      <c r="AJ61" s="82">
        <f t="shared" si="4"/>
        <v>1016</v>
      </c>
      <c r="AK61" s="82">
        <f t="shared" si="4"/>
        <v>0</v>
      </c>
      <c r="AL61" s="82">
        <f t="shared" si="4"/>
        <v>0</v>
      </c>
      <c r="AM61" s="82">
        <f t="shared" si="4"/>
        <v>0</v>
      </c>
      <c r="AN61" s="82">
        <f t="shared" si="4"/>
        <v>0</v>
      </c>
      <c r="AO61" s="82">
        <f t="shared" si="4"/>
        <v>0</v>
      </c>
      <c r="AP61" s="82">
        <f t="shared" si="4"/>
        <v>0</v>
      </c>
      <c r="AQ61" s="82">
        <f t="shared" si="4"/>
        <v>490</v>
      </c>
      <c r="AR61" s="82">
        <f t="shared" si="4"/>
        <v>438</v>
      </c>
      <c r="AS61" s="82">
        <f t="shared" si="4"/>
        <v>324</v>
      </c>
      <c r="AT61" s="82">
        <f t="shared" si="4"/>
        <v>289</v>
      </c>
      <c r="AU61" s="82">
        <f t="shared" si="4"/>
        <v>113</v>
      </c>
      <c r="AV61" s="82">
        <f t="shared" si="4"/>
        <v>126</v>
      </c>
      <c r="AW61" s="82">
        <f t="shared" si="4"/>
        <v>53</v>
      </c>
      <c r="AX61" s="82">
        <f t="shared" si="4"/>
        <v>23</v>
      </c>
    </row>
    <row r="62" spans="1:50" x14ac:dyDescent="0.25">
      <c r="A62" s="285"/>
      <c r="B62" s="93" t="s">
        <v>257</v>
      </c>
      <c r="C62" s="98">
        <f t="shared" ref="C62:AX62" si="5">C61+C26</f>
        <v>6146</v>
      </c>
      <c r="D62" s="98">
        <f t="shared" si="5"/>
        <v>6035</v>
      </c>
      <c r="E62" s="98">
        <f t="shared" si="5"/>
        <v>1770</v>
      </c>
      <c r="F62" s="98">
        <f t="shared" si="5"/>
        <v>1820</v>
      </c>
      <c r="G62" s="98">
        <f t="shared" si="5"/>
        <v>16414</v>
      </c>
      <c r="H62" s="98">
        <f t="shared" si="5"/>
        <v>17036</v>
      </c>
      <c r="I62" s="98">
        <f t="shared" si="5"/>
        <v>1736</v>
      </c>
      <c r="J62" s="98">
        <f t="shared" si="5"/>
        <v>1622</v>
      </c>
      <c r="K62" s="98">
        <f t="shared" si="5"/>
        <v>9391</v>
      </c>
      <c r="L62" s="98">
        <f t="shared" si="5"/>
        <v>9195</v>
      </c>
      <c r="M62" s="98">
        <f t="shared" si="5"/>
        <v>275</v>
      </c>
      <c r="N62" s="98">
        <f t="shared" si="5"/>
        <v>271</v>
      </c>
      <c r="O62" s="98">
        <f t="shared" si="5"/>
        <v>946</v>
      </c>
      <c r="P62" s="98">
        <f t="shared" si="5"/>
        <v>1123</v>
      </c>
      <c r="Q62" s="98">
        <f t="shared" si="5"/>
        <v>2242</v>
      </c>
      <c r="R62" s="98">
        <f t="shared" si="5"/>
        <v>1562</v>
      </c>
      <c r="S62" s="98">
        <f t="shared" si="5"/>
        <v>5495</v>
      </c>
      <c r="T62" s="98">
        <f t="shared" si="5"/>
        <v>5505</v>
      </c>
      <c r="U62" s="98">
        <f t="shared" si="5"/>
        <v>153</v>
      </c>
      <c r="V62" s="98">
        <f t="shared" si="5"/>
        <v>292</v>
      </c>
      <c r="W62" s="98">
        <f t="shared" si="5"/>
        <v>280</v>
      </c>
      <c r="X62" s="98">
        <f t="shared" si="5"/>
        <v>420</v>
      </c>
      <c r="Y62" s="98">
        <f t="shared" si="5"/>
        <v>1114</v>
      </c>
      <c r="Z62" s="98">
        <f t="shared" si="5"/>
        <v>1544</v>
      </c>
      <c r="AA62" s="98">
        <f t="shared" si="5"/>
        <v>8195</v>
      </c>
      <c r="AB62" s="98">
        <f t="shared" si="5"/>
        <v>7851</v>
      </c>
      <c r="AC62" s="98">
        <f t="shared" si="5"/>
        <v>318</v>
      </c>
      <c r="AD62" s="98">
        <f t="shared" si="5"/>
        <v>277</v>
      </c>
      <c r="AE62" s="98">
        <f t="shared" si="5"/>
        <v>482</v>
      </c>
      <c r="AF62" s="98">
        <f t="shared" si="5"/>
        <v>481</v>
      </c>
      <c r="AG62" s="98">
        <f t="shared" si="5"/>
        <v>2564</v>
      </c>
      <c r="AH62" s="98">
        <f t="shared" si="5"/>
        <v>1897</v>
      </c>
      <c r="AI62" s="98">
        <f t="shared" si="5"/>
        <v>4833</v>
      </c>
      <c r="AJ62" s="98">
        <f t="shared" si="5"/>
        <v>5011</v>
      </c>
      <c r="AK62" s="98">
        <f t="shared" si="5"/>
        <v>38</v>
      </c>
      <c r="AL62" s="98">
        <f t="shared" si="5"/>
        <v>62</v>
      </c>
      <c r="AM62" s="98">
        <f t="shared" si="5"/>
        <v>19</v>
      </c>
      <c r="AN62" s="98">
        <f t="shared" si="5"/>
        <v>133</v>
      </c>
      <c r="AO62" s="98">
        <f t="shared" si="5"/>
        <v>19</v>
      </c>
      <c r="AP62" s="98">
        <f t="shared" si="5"/>
        <v>7</v>
      </c>
      <c r="AQ62" s="98">
        <f t="shared" si="5"/>
        <v>2824</v>
      </c>
      <c r="AR62" s="98">
        <f t="shared" si="5"/>
        <v>2681</v>
      </c>
      <c r="AS62" s="98">
        <f t="shared" si="5"/>
        <v>1817</v>
      </c>
      <c r="AT62" s="98">
        <f t="shared" si="5"/>
        <v>1698</v>
      </c>
      <c r="AU62" s="98">
        <f t="shared" si="5"/>
        <v>706</v>
      </c>
      <c r="AV62" s="98">
        <f t="shared" si="5"/>
        <v>690</v>
      </c>
      <c r="AW62" s="98">
        <f t="shared" si="5"/>
        <v>301</v>
      </c>
      <c r="AX62" s="98">
        <f t="shared" si="5"/>
        <v>293</v>
      </c>
    </row>
  </sheetData>
  <mergeCells count="42">
    <mergeCell ref="A6:A11"/>
    <mergeCell ref="B6:B11"/>
    <mergeCell ref="I6:J10"/>
    <mergeCell ref="Y6:Z10"/>
    <mergeCell ref="C10:D10"/>
    <mergeCell ref="E10:F10"/>
    <mergeCell ref="S9:T10"/>
    <mergeCell ref="U9:X9"/>
    <mergeCell ref="K6:X6"/>
    <mergeCell ref="M7:X8"/>
    <mergeCell ref="Q9:R10"/>
    <mergeCell ref="AM10:AN10"/>
    <mergeCell ref="AH1:AL1"/>
    <mergeCell ref="E4:Z4"/>
    <mergeCell ref="D2:AC2"/>
    <mergeCell ref="C6:D9"/>
    <mergeCell ref="E6:F9"/>
    <mergeCell ref="G6:H9"/>
    <mergeCell ref="AK9:AL10"/>
    <mergeCell ref="G10:H10"/>
    <mergeCell ref="U10:V10"/>
    <mergeCell ref="W10:X10"/>
    <mergeCell ref="M9:N10"/>
    <mergeCell ref="O9:P10"/>
    <mergeCell ref="K7:L10"/>
    <mergeCell ref="AA7:AB10"/>
    <mergeCell ref="AS8:AV9"/>
    <mergeCell ref="AC1:AG1"/>
    <mergeCell ref="AC9:AD10"/>
    <mergeCell ref="AE9:AF10"/>
    <mergeCell ref="AG9:AH10"/>
    <mergeCell ref="AI9:AJ10"/>
    <mergeCell ref="AA6:AP6"/>
    <mergeCell ref="AC7:AP8"/>
    <mergeCell ref="AO10:AP10"/>
    <mergeCell ref="AU10:AV10"/>
    <mergeCell ref="AS10:AT10"/>
    <mergeCell ref="AQ6:AX6"/>
    <mergeCell ref="AQ7:AR10"/>
    <mergeCell ref="AS7:AX7"/>
    <mergeCell ref="AW8:AX10"/>
    <mergeCell ref="AM9:AP9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U62"/>
  <sheetViews>
    <sheetView topLeftCell="A2" zoomScale="80" zoomScaleNormal="80" workbookViewId="0">
      <pane xSplit="1" ySplit="11" topLeftCell="B50" activePane="bottomRight" state="frozen"/>
      <selection activeCell="A2" sqref="A2"/>
      <selection pane="topRight" activeCell="B2" sqref="B2"/>
      <selection pane="bottomLeft" activeCell="A13" sqref="A13"/>
      <selection pane="bottomRight" activeCell="AU58" sqref="AU58"/>
    </sheetView>
  </sheetViews>
  <sheetFormatPr defaultRowHeight="15" x14ac:dyDescent="0.25"/>
  <cols>
    <col min="1" max="1" width="4.42578125" style="17" customWidth="1"/>
    <col min="2" max="2" width="51.85546875" style="26" customWidth="1"/>
    <col min="3" max="47" width="9.140625" style="42" customWidth="1"/>
    <col min="48" max="16384" width="9.140625" style="17"/>
  </cols>
  <sheetData>
    <row r="1" spans="1:47" hidden="1" x14ac:dyDescent="0.25"/>
    <row r="2" spans="1:47" x14ac:dyDescent="0.25">
      <c r="E2" s="196"/>
      <c r="F2" s="196"/>
    </row>
    <row r="3" spans="1:47" s="29" customFormat="1" ht="27.75" customHeight="1" x14ac:dyDescent="0.3">
      <c r="B3" s="148" t="s">
        <v>112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43"/>
      <c r="AC3" s="43"/>
      <c r="AD3" s="43"/>
      <c r="AE3" s="200" t="s">
        <v>168</v>
      </c>
      <c r="AF3" s="200"/>
      <c r="AG3" s="200"/>
      <c r="AH3" s="200"/>
      <c r="AI3" s="200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</row>
    <row r="6" spans="1:47" s="18" customFormat="1" ht="15" customHeight="1" x14ac:dyDescent="0.25">
      <c r="A6" s="187" t="s">
        <v>28</v>
      </c>
      <c r="B6" s="141" t="s">
        <v>40</v>
      </c>
      <c r="C6" s="197" t="s">
        <v>109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9"/>
      <c r="AA6" s="191" t="s">
        <v>14</v>
      </c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3"/>
      <c r="AU6" s="42"/>
    </row>
    <row r="7" spans="1:47" s="18" customFormat="1" ht="15" customHeight="1" x14ac:dyDescent="0.25">
      <c r="A7" s="188"/>
      <c r="B7" s="143"/>
      <c r="C7" s="118" t="s">
        <v>108</v>
      </c>
      <c r="D7" s="118"/>
      <c r="E7" s="118"/>
      <c r="F7" s="118"/>
      <c r="G7" s="118"/>
      <c r="H7" s="118"/>
      <c r="I7" s="146" t="s">
        <v>55</v>
      </c>
      <c r="J7" s="144"/>
      <c r="K7" s="144"/>
      <c r="L7" s="144"/>
      <c r="M7" s="144"/>
      <c r="N7" s="144"/>
      <c r="O7" s="118" t="s">
        <v>147</v>
      </c>
      <c r="P7" s="118"/>
      <c r="Q7" s="118"/>
      <c r="R7" s="118"/>
      <c r="S7" s="118"/>
      <c r="T7" s="118"/>
      <c r="U7" s="118" t="s">
        <v>148</v>
      </c>
      <c r="V7" s="118"/>
      <c r="W7" s="118"/>
      <c r="X7" s="118"/>
      <c r="Y7" s="118"/>
      <c r="Z7" s="118"/>
      <c r="AA7" s="146" t="s">
        <v>99</v>
      </c>
      <c r="AB7" s="144"/>
      <c r="AC7" s="144"/>
      <c r="AD7" s="145"/>
      <c r="AE7" s="160" t="s">
        <v>41</v>
      </c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2"/>
      <c r="AU7" s="42"/>
    </row>
    <row r="8" spans="1:47" s="18" customFormat="1" ht="16.5" customHeight="1" x14ac:dyDescent="0.25">
      <c r="A8" s="188"/>
      <c r="B8" s="143"/>
      <c r="C8" s="140" t="s">
        <v>29</v>
      </c>
      <c r="D8" s="141"/>
      <c r="E8" s="144" t="s">
        <v>41</v>
      </c>
      <c r="F8" s="144"/>
      <c r="G8" s="144"/>
      <c r="H8" s="145"/>
      <c r="I8" s="140" t="s">
        <v>29</v>
      </c>
      <c r="J8" s="141"/>
      <c r="K8" s="144" t="s">
        <v>41</v>
      </c>
      <c r="L8" s="144"/>
      <c r="M8" s="144"/>
      <c r="N8" s="145"/>
      <c r="O8" s="140" t="s">
        <v>29</v>
      </c>
      <c r="P8" s="141"/>
      <c r="Q8" s="144" t="s">
        <v>41</v>
      </c>
      <c r="R8" s="144"/>
      <c r="S8" s="144"/>
      <c r="T8" s="145"/>
      <c r="U8" s="140" t="s">
        <v>29</v>
      </c>
      <c r="V8" s="141"/>
      <c r="W8" s="144" t="s">
        <v>41</v>
      </c>
      <c r="X8" s="144"/>
      <c r="Y8" s="144"/>
      <c r="Z8" s="145"/>
      <c r="AA8" s="194">
        <v>2018</v>
      </c>
      <c r="AB8" s="195"/>
      <c r="AC8" s="194">
        <v>2019</v>
      </c>
      <c r="AD8" s="195"/>
      <c r="AE8" s="191" t="s">
        <v>15</v>
      </c>
      <c r="AF8" s="192"/>
      <c r="AG8" s="192"/>
      <c r="AH8" s="193"/>
      <c r="AI8" s="191" t="s">
        <v>55</v>
      </c>
      <c r="AJ8" s="192"/>
      <c r="AK8" s="192"/>
      <c r="AL8" s="193"/>
      <c r="AM8" s="191" t="s">
        <v>110</v>
      </c>
      <c r="AN8" s="192"/>
      <c r="AO8" s="192"/>
      <c r="AP8" s="193"/>
      <c r="AQ8" s="191" t="s">
        <v>111</v>
      </c>
      <c r="AR8" s="192"/>
      <c r="AS8" s="192"/>
      <c r="AT8" s="193"/>
      <c r="AU8" s="42"/>
    </row>
    <row r="9" spans="1:47" s="18" customFormat="1" ht="30" customHeight="1" x14ac:dyDescent="0.25">
      <c r="A9" s="188"/>
      <c r="B9" s="143"/>
      <c r="C9" s="142"/>
      <c r="D9" s="143"/>
      <c r="E9" s="146" t="s">
        <v>107</v>
      </c>
      <c r="F9" s="145"/>
      <c r="G9" s="140" t="s">
        <v>0</v>
      </c>
      <c r="H9" s="141"/>
      <c r="I9" s="142"/>
      <c r="J9" s="143"/>
      <c r="K9" s="146" t="s">
        <v>107</v>
      </c>
      <c r="L9" s="145"/>
      <c r="M9" s="140" t="s">
        <v>0</v>
      </c>
      <c r="N9" s="141"/>
      <c r="O9" s="142"/>
      <c r="P9" s="143"/>
      <c r="Q9" s="146" t="s">
        <v>107</v>
      </c>
      <c r="R9" s="145"/>
      <c r="S9" s="140" t="s">
        <v>0</v>
      </c>
      <c r="T9" s="141"/>
      <c r="U9" s="142"/>
      <c r="V9" s="143"/>
      <c r="W9" s="146" t="s">
        <v>107</v>
      </c>
      <c r="X9" s="145"/>
      <c r="Y9" s="140" t="s">
        <v>0</v>
      </c>
      <c r="Z9" s="141"/>
      <c r="AA9" s="96" t="s">
        <v>64</v>
      </c>
      <c r="AB9" s="96" t="s">
        <v>62</v>
      </c>
      <c r="AC9" s="96" t="s">
        <v>64</v>
      </c>
      <c r="AD9" s="96" t="s">
        <v>62</v>
      </c>
      <c r="AE9" s="194">
        <v>2018</v>
      </c>
      <c r="AF9" s="195"/>
      <c r="AG9" s="194">
        <v>2019</v>
      </c>
      <c r="AH9" s="195"/>
      <c r="AI9" s="194">
        <v>2018</v>
      </c>
      <c r="AJ9" s="195"/>
      <c r="AK9" s="194">
        <v>2019</v>
      </c>
      <c r="AL9" s="195"/>
      <c r="AM9" s="194">
        <v>2018</v>
      </c>
      <c r="AN9" s="195"/>
      <c r="AO9" s="194">
        <v>2019</v>
      </c>
      <c r="AP9" s="195"/>
      <c r="AQ9" s="194">
        <v>2018</v>
      </c>
      <c r="AR9" s="195"/>
      <c r="AS9" s="194">
        <v>2019</v>
      </c>
      <c r="AT9" s="195"/>
      <c r="AU9" s="42"/>
    </row>
    <row r="10" spans="1:47" s="18" customFormat="1" ht="17.25" customHeight="1" x14ac:dyDescent="0.25">
      <c r="A10" s="188"/>
      <c r="B10" s="143"/>
      <c r="C10" s="185">
        <v>2018</v>
      </c>
      <c r="D10" s="185">
        <v>2019</v>
      </c>
      <c r="E10" s="185">
        <v>2018</v>
      </c>
      <c r="F10" s="185">
        <v>2019</v>
      </c>
      <c r="G10" s="185">
        <v>2018</v>
      </c>
      <c r="H10" s="185">
        <v>2019</v>
      </c>
      <c r="I10" s="185">
        <v>2018</v>
      </c>
      <c r="J10" s="185">
        <v>2019</v>
      </c>
      <c r="K10" s="185">
        <v>2018</v>
      </c>
      <c r="L10" s="185">
        <v>2019</v>
      </c>
      <c r="M10" s="185">
        <v>2018</v>
      </c>
      <c r="N10" s="185">
        <v>2019</v>
      </c>
      <c r="O10" s="185">
        <v>2018</v>
      </c>
      <c r="P10" s="185">
        <v>2019</v>
      </c>
      <c r="Q10" s="185">
        <v>2018</v>
      </c>
      <c r="R10" s="185">
        <v>2019</v>
      </c>
      <c r="S10" s="185">
        <v>2018</v>
      </c>
      <c r="T10" s="185">
        <v>2019</v>
      </c>
      <c r="U10" s="185">
        <v>2018</v>
      </c>
      <c r="V10" s="185">
        <v>2019</v>
      </c>
      <c r="W10" s="185">
        <v>2018</v>
      </c>
      <c r="X10" s="185">
        <v>2019</v>
      </c>
      <c r="Y10" s="185">
        <v>2018</v>
      </c>
      <c r="Z10" s="185">
        <v>2019</v>
      </c>
      <c r="AA10" s="185">
        <v>2018</v>
      </c>
      <c r="AB10" s="185">
        <v>2018</v>
      </c>
      <c r="AC10" s="185">
        <v>2019</v>
      </c>
      <c r="AD10" s="185">
        <v>2019</v>
      </c>
      <c r="AE10" s="118" t="s">
        <v>64</v>
      </c>
      <c r="AF10" s="118" t="s">
        <v>62</v>
      </c>
      <c r="AG10" s="118" t="s">
        <v>64</v>
      </c>
      <c r="AH10" s="118" t="s">
        <v>62</v>
      </c>
      <c r="AI10" s="118" t="s">
        <v>64</v>
      </c>
      <c r="AJ10" s="118" t="s">
        <v>62</v>
      </c>
      <c r="AK10" s="118" t="s">
        <v>64</v>
      </c>
      <c r="AL10" s="118" t="s">
        <v>62</v>
      </c>
      <c r="AM10" s="118" t="s">
        <v>64</v>
      </c>
      <c r="AN10" s="118" t="s">
        <v>62</v>
      </c>
      <c r="AO10" s="118" t="s">
        <v>64</v>
      </c>
      <c r="AP10" s="118" t="s">
        <v>62</v>
      </c>
      <c r="AQ10" s="118" t="s">
        <v>64</v>
      </c>
      <c r="AR10" s="118" t="s">
        <v>62</v>
      </c>
      <c r="AS10" s="118" t="s">
        <v>64</v>
      </c>
      <c r="AT10" s="118" t="s">
        <v>62</v>
      </c>
      <c r="AU10" s="42"/>
    </row>
    <row r="11" spans="1:47" s="11" customFormat="1" ht="11.25" customHeight="1" x14ac:dyDescent="0.2">
      <c r="A11" s="189"/>
      <c r="B11" s="190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44"/>
    </row>
    <row r="12" spans="1:47" s="11" customFormat="1" ht="11.25" x14ac:dyDescent="0.2">
      <c r="A12" s="6">
        <v>1</v>
      </c>
      <c r="B12" s="4">
        <f>A12+1</f>
        <v>2</v>
      </c>
      <c r="C12" s="4">
        <f t="shared" ref="C12:AT12" si="0">B12+1</f>
        <v>3</v>
      </c>
      <c r="D12" s="4">
        <f t="shared" si="0"/>
        <v>4</v>
      </c>
      <c r="E12" s="4">
        <f t="shared" si="0"/>
        <v>5</v>
      </c>
      <c r="F12" s="4">
        <f t="shared" si="0"/>
        <v>6</v>
      </c>
      <c r="G12" s="4">
        <f t="shared" si="0"/>
        <v>7</v>
      </c>
      <c r="H12" s="4">
        <f t="shared" si="0"/>
        <v>8</v>
      </c>
      <c r="I12" s="4">
        <f t="shared" si="0"/>
        <v>9</v>
      </c>
      <c r="J12" s="4">
        <f t="shared" si="0"/>
        <v>10</v>
      </c>
      <c r="K12" s="4">
        <f t="shared" si="0"/>
        <v>11</v>
      </c>
      <c r="L12" s="4">
        <f t="shared" si="0"/>
        <v>12</v>
      </c>
      <c r="M12" s="4">
        <f t="shared" si="0"/>
        <v>13</v>
      </c>
      <c r="N12" s="4">
        <f t="shared" si="0"/>
        <v>14</v>
      </c>
      <c r="O12" s="4">
        <f t="shared" si="0"/>
        <v>15</v>
      </c>
      <c r="P12" s="4">
        <f t="shared" si="0"/>
        <v>16</v>
      </c>
      <c r="Q12" s="4">
        <f t="shared" si="0"/>
        <v>17</v>
      </c>
      <c r="R12" s="4">
        <f t="shared" si="0"/>
        <v>18</v>
      </c>
      <c r="S12" s="4">
        <f t="shared" si="0"/>
        <v>19</v>
      </c>
      <c r="T12" s="4">
        <f t="shared" si="0"/>
        <v>20</v>
      </c>
      <c r="U12" s="4">
        <f t="shared" si="0"/>
        <v>21</v>
      </c>
      <c r="V12" s="4">
        <f t="shared" si="0"/>
        <v>22</v>
      </c>
      <c r="W12" s="4">
        <f t="shared" si="0"/>
        <v>23</v>
      </c>
      <c r="X12" s="4">
        <f t="shared" si="0"/>
        <v>24</v>
      </c>
      <c r="Y12" s="4">
        <f t="shared" si="0"/>
        <v>25</v>
      </c>
      <c r="Z12" s="4">
        <f t="shared" si="0"/>
        <v>26</v>
      </c>
      <c r="AA12" s="4">
        <f t="shared" si="0"/>
        <v>27</v>
      </c>
      <c r="AB12" s="4">
        <f t="shared" si="0"/>
        <v>28</v>
      </c>
      <c r="AC12" s="4">
        <f t="shared" si="0"/>
        <v>29</v>
      </c>
      <c r="AD12" s="4">
        <f t="shared" si="0"/>
        <v>30</v>
      </c>
      <c r="AE12" s="4">
        <f t="shared" si="0"/>
        <v>31</v>
      </c>
      <c r="AF12" s="4">
        <f t="shared" si="0"/>
        <v>32</v>
      </c>
      <c r="AG12" s="4">
        <f t="shared" si="0"/>
        <v>33</v>
      </c>
      <c r="AH12" s="4">
        <f t="shared" si="0"/>
        <v>34</v>
      </c>
      <c r="AI12" s="4">
        <f t="shared" si="0"/>
        <v>35</v>
      </c>
      <c r="AJ12" s="4">
        <f t="shared" si="0"/>
        <v>36</v>
      </c>
      <c r="AK12" s="4">
        <f t="shared" si="0"/>
        <v>37</v>
      </c>
      <c r="AL12" s="4">
        <f t="shared" si="0"/>
        <v>38</v>
      </c>
      <c r="AM12" s="4">
        <f t="shared" si="0"/>
        <v>39</v>
      </c>
      <c r="AN12" s="4">
        <f t="shared" si="0"/>
        <v>40</v>
      </c>
      <c r="AO12" s="4">
        <f t="shared" si="0"/>
        <v>41</v>
      </c>
      <c r="AP12" s="4">
        <f t="shared" si="0"/>
        <v>42</v>
      </c>
      <c r="AQ12" s="4">
        <f t="shared" si="0"/>
        <v>43</v>
      </c>
      <c r="AR12" s="4">
        <f t="shared" si="0"/>
        <v>44</v>
      </c>
      <c r="AS12" s="4">
        <f t="shared" si="0"/>
        <v>45</v>
      </c>
      <c r="AT12" s="4">
        <f t="shared" si="0"/>
        <v>46</v>
      </c>
      <c r="AU12" s="44"/>
    </row>
    <row r="13" spans="1:47" s="109" customFormat="1" ht="19.5" customHeight="1" x14ac:dyDescent="0.2">
      <c r="A13" s="107">
        <v>1</v>
      </c>
      <c r="B13" s="106" t="s">
        <v>181</v>
      </c>
      <c r="C13" s="111">
        <v>1</v>
      </c>
      <c r="D13" s="111">
        <v>1</v>
      </c>
      <c r="E13" s="111"/>
      <c r="F13" s="111"/>
      <c r="G13" s="111"/>
      <c r="H13" s="111"/>
      <c r="I13" s="111">
        <v>1</v>
      </c>
      <c r="J13" s="111">
        <v>1</v>
      </c>
      <c r="K13" s="111"/>
      <c r="L13" s="111">
        <v>1</v>
      </c>
      <c r="M13" s="111"/>
      <c r="N13" s="111"/>
      <c r="O13" s="111">
        <v>3</v>
      </c>
      <c r="P13" s="111">
        <v>3</v>
      </c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73">
        <v>30582</v>
      </c>
      <c r="AB13" s="73">
        <v>29381</v>
      </c>
      <c r="AC13" s="73">
        <v>26747</v>
      </c>
      <c r="AD13" s="73">
        <v>26331</v>
      </c>
      <c r="AE13" s="73">
        <v>1009</v>
      </c>
      <c r="AF13" s="73">
        <v>493</v>
      </c>
      <c r="AG13" s="73">
        <v>771</v>
      </c>
      <c r="AH13" s="73">
        <v>662</v>
      </c>
      <c r="AI13" s="73">
        <v>10314</v>
      </c>
      <c r="AJ13" s="73">
        <v>9906</v>
      </c>
      <c r="AK13" s="73">
        <v>11045</v>
      </c>
      <c r="AL13" s="73">
        <v>10791</v>
      </c>
      <c r="AM13" s="73">
        <v>19145</v>
      </c>
      <c r="AN13" s="73">
        <v>18888</v>
      </c>
      <c r="AO13" s="73">
        <v>14931</v>
      </c>
      <c r="AP13" s="73">
        <v>14769</v>
      </c>
      <c r="AQ13" s="73"/>
      <c r="AR13" s="73"/>
      <c r="AS13" s="73"/>
      <c r="AT13" s="73"/>
      <c r="AU13" s="108"/>
    </row>
    <row r="14" spans="1:47" ht="30.75" customHeight="1" x14ac:dyDescent="0.25">
      <c r="A14" s="51">
        <f>A13+1</f>
        <v>2</v>
      </c>
      <c r="B14" s="25" t="s">
        <v>182</v>
      </c>
      <c r="C14" s="63">
        <v>1</v>
      </c>
      <c r="D14" s="63">
        <v>1</v>
      </c>
      <c r="E14" s="63"/>
      <c r="F14" s="63"/>
      <c r="G14" s="63">
        <v>1</v>
      </c>
      <c r="H14" s="63">
        <v>1</v>
      </c>
      <c r="I14" s="63">
        <v>2</v>
      </c>
      <c r="J14" s="63">
        <v>2</v>
      </c>
      <c r="K14" s="63">
        <v>1</v>
      </c>
      <c r="L14" s="63"/>
      <c r="M14" s="63">
        <v>1</v>
      </c>
      <c r="N14" s="63">
        <v>1</v>
      </c>
      <c r="O14" s="63">
        <v>23</v>
      </c>
      <c r="P14" s="63">
        <v>22</v>
      </c>
      <c r="Q14" s="63"/>
      <c r="R14" s="63"/>
      <c r="S14" s="63">
        <v>17</v>
      </c>
      <c r="T14" s="63">
        <v>19</v>
      </c>
      <c r="U14" s="63"/>
      <c r="V14" s="63"/>
      <c r="W14" s="63"/>
      <c r="X14" s="63"/>
      <c r="Y14" s="63"/>
      <c r="Z14" s="63"/>
      <c r="AA14" s="77">
        <v>32109</v>
      </c>
      <c r="AB14" s="77">
        <f>AF14+AJ14+AN14+AR14</f>
        <v>30562</v>
      </c>
      <c r="AC14" s="77">
        <v>47424</v>
      </c>
      <c r="AD14" s="77">
        <f>AH14+AL14+AP14+AT14</f>
        <v>46141</v>
      </c>
      <c r="AE14" s="77">
        <v>413</v>
      </c>
      <c r="AF14" s="77">
        <v>413</v>
      </c>
      <c r="AG14" s="77">
        <v>551</v>
      </c>
      <c r="AH14" s="77">
        <v>551</v>
      </c>
      <c r="AI14" s="77">
        <v>6895</v>
      </c>
      <c r="AJ14" s="77">
        <f>AI14-130</f>
        <v>6765</v>
      </c>
      <c r="AK14" s="77">
        <v>8710</v>
      </c>
      <c r="AL14" s="77">
        <v>8428</v>
      </c>
      <c r="AM14" s="77">
        <f>31552-7308</f>
        <v>24244</v>
      </c>
      <c r="AN14" s="77">
        <f>AM14-1414</f>
        <v>22830</v>
      </c>
      <c r="AO14" s="77">
        <f>47370-9261</f>
        <v>38109</v>
      </c>
      <c r="AP14" s="77">
        <v>37108</v>
      </c>
      <c r="AQ14" s="77">
        <v>557</v>
      </c>
      <c r="AR14" s="77">
        <v>554</v>
      </c>
      <c r="AS14" s="77">
        <v>54</v>
      </c>
      <c r="AT14" s="77">
        <v>54</v>
      </c>
    </row>
    <row r="15" spans="1:47" ht="30.75" customHeight="1" x14ac:dyDescent="0.25">
      <c r="A15" s="51">
        <f t="shared" ref="A15:A25" si="1">A14+1</f>
        <v>3</v>
      </c>
      <c r="B15" s="25" t="s">
        <v>183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3</v>
      </c>
      <c r="J15" s="110">
        <v>3</v>
      </c>
      <c r="K15" s="110">
        <v>1</v>
      </c>
      <c r="L15" s="110">
        <v>0</v>
      </c>
      <c r="M15" s="63">
        <v>2</v>
      </c>
      <c r="N15" s="63">
        <v>2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2</v>
      </c>
      <c r="V15" s="63">
        <v>2</v>
      </c>
      <c r="W15" s="63">
        <v>0</v>
      </c>
      <c r="X15" s="63">
        <v>0</v>
      </c>
      <c r="Y15" s="63">
        <v>2</v>
      </c>
      <c r="Z15" s="63">
        <v>2</v>
      </c>
      <c r="AA15" s="77">
        <v>39196</v>
      </c>
      <c r="AB15" s="77">
        <v>36297</v>
      </c>
      <c r="AC15" s="77">
        <v>36453</v>
      </c>
      <c r="AD15" s="77">
        <v>32667</v>
      </c>
      <c r="AE15" s="77">
        <v>0</v>
      </c>
      <c r="AF15" s="77">
        <v>0</v>
      </c>
      <c r="AG15" s="77">
        <v>222</v>
      </c>
      <c r="AH15" s="77">
        <v>65</v>
      </c>
      <c r="AI15" s="77">
        <v>6945</v>
      </c>
      <c r="AJ15" s="77">
        <v>6092</v>
      </c>
      <c r="AK15" s="77">
        <v>8072</v>
      </c>
      <c r="AL15" s="77">
        <v>6338</v>
      </c>
      <c r="AM15" s="77">
        <v>0</v>
      </c>
      <c r="AN15" s="77">
        <v>0</v>
      </c>
      <c r="AO15" s="77">
        <v>4385</v>
      </c>
      <c r="AP15" s="77">
        <v>4385</v>
      </c>
      <c r="AQ15" s="77">
        <v>32251</v>
      </c>
      <c r="AR15" s="77">
        <v>30205</v>
      </c>
      <c r="AS15" s="77">
        <v>23774</v>
      </c>
      <c r="AT15" s="77">
        <f>19389+2490</f>
        <v>21879</v>
      </c>
    </row>
    <row r="16" spans="1:47" ht="30.75" customHeight="1" x14ac:dyDescent="0.25">
      <c r="A16" s="51">
        <f t="shared" si="1"/>
        <v>4</v>
      </c>
      <c r="B16" s="25" t="s">
        <v>184</v>
      </c>
      <c r="C16" s="63" t="s">
        <v>234</v>
      </c>
      <c r="D16" s="63" t="s">
        <v>234</v>
      </c>
      <c r="E16" s="63" t="s">
        <v>234</v>
      </c>
      <c r="F16" s="63" t="s">
        <v>234</v>
      </c>
      <c r="G16" s="63" t="s">
        <v>234</v>
      </c>
      <c r="H16" s="63" t="s">
        <v>234</v>
      </c>
      <c r="I16" s="63">
        <v>2</v>
      </c>
      <c r="J16" s="63">
        <v>2</v>
      </c>
      <c r="K16" s="63" t="s">
        <v>234</v>
      </c>
      <c r="L16" s="63" t="s">
        <v>234</v>
      </c>
      <c r="M16" s="63" t="s">
        <v>234</v>
      </c>
      <c r="N16" s="63">
        <v>1</v>
      </c>
      <c r="O16" s="63">
        <v>2</v>
      </c>
      <c r="P16" s="63">
        <v>3</v>
      </c>
      <c r="Q16" s="63" t="s">
        <v>234</v>
      </c>
      <c r="R16" s="63">
        <v>1</v>
      </c>
      <c r="S16" s="63" t="s">
        <v>234</v>
      </c>
      <c r="T16" s="63" t="s">
        <v>234</v>
      </c>
      <c r="U16" s="63">
        <v>2</v>
      </c>
      <c r="V16" s="63">
        <v>2</v>
      </c>
      <c r="W16" s="63" t="s">
        <v>234</v>
      </c>
      <c r="X16" s="63" t="s">
        <v>234</v>
      </c>
      <c r="Y16" s="63" t="s">
        <v>234</v>
      </c>
      <c r="Z16" s="63" t="s">
        <v>234</v>
      </c>
      <c r="AA16" s="369">
        <v>54106</v>
      </c>
      <c r="AB16" s="369">
        <v>53921</v>
      </c>
      <c r="AC16" s="369">
        <v>53869</v>
      </c>
      <c r="AD16" s="369">
        <v>52626</v>
      </c>
      <c r="AE16" s="369">
        <v>651</v>
      </c>
      <c r="AF16" s="369">
        <v>651</v>
      </c>
      <c r="AG16" s="369">
        <v>750</v>
      </c>
      <c r="AH16" s="369">
        <v>531</v>
      </c>
      <c r="AI16" s="369">
        <v>13610</v>
      </c>
      <c r="AJ16" s="369">
        <v>13425</v>
      </c>
      <c r="AK16" s="369">
        <v>15193</v>
      </c>
      <c r="AL16" s="369">
        <v>15007</v>
      </c>
      <c r="AM16" s="369">
        <v>31948</v>
      </c>
      <c r="AN16" s="369">
        <v>31948</v>
      </c>
      <c r="AO16" s="369">
        <v>31933</v>
      </c>
      <c r="AP16" s="369">
        <v>31098</v>
      </c>
      <c r="AQ16" s="369">
        <v>7897</v>
      </c>
      <c r="AR16" s="369">
        <v>7897</v>
      </c>
      <c r="AS16" s="369">
        <v>5993</v>
      </c>
      <c r="AT16" s="369">
        <v>5993</v>
      </c>
    </row>
    <row r="17" spans="1:47" ht="30.75" customHeight="1" x14ac:dyDescent="0.25">
      <c r="A17" s="51">
        <f t="shared" si="1"/>
        <v>5</v>
      </c>
      <c r="B17" s="47" t="s">
        <v>185</v>
      </c>
      <c r="C17" s="63"/>
      <c r="D17" s="63"/>
      <c r="E17" s="63"/>
      <c r="F17" s="63"/>
      <c r="G17" s="63"/>
      <c r="H17" s="63"/>
      <c r="I17" s="63">
        <v>1</v>
      </c>
      <c r="J17" s="63">
        <v>1</v>
      </c>
      <c r="K17" s="63"/>
      <c r="L17" s="63"/>
      <c r="M17" s="63"/>
      <c r="N17" s="63"/>
      <c r="O17" s="63">
        <v>2</v>
      </c>
      <c r="P17" s="63">
        <v>2</v>
      </c>
      <c r="Q17" s="63"/>
      <c r="R17" s="63"/>
      <c r="S17" s="63">
        <v>1</v>
      </c>
      <c r="T17" s="63">
        <v>1</v>
      </c>
      <c r="U17" s="63"/>
      <c r="V17" s="63"/>
      <c r="W17" s="63"/>
      <c r="X17" s="63"/>
      <c r="Y17" s="63"/>
      <c r="Z17" s="63"/>
      <c r="AA17" s="73">
        <v>20600</v>
      </c>
      <c r="AB17" s="73">
        <v>20600</v>
      </c>
      <c r="AC17" s="73">
        <v>21265</v>
      </c>
      <c r="AD17" s="73">
        <v>21265</v>
      </c>
      <c r="AE17" s="73"/>
      <c r="AF17" s="73"/>
      <c r="AG17" s="73"/>
      <c r="AH17" s="73"/>
      <c r="AI17" s="73">
        <v>2529</v>
      </c>
      <c r="AJ17" s="73">
        <v>2529</v>
      </c>
      <c r="AK17" s="73">
        <v>2592</v>
      </c>
      <c r="AL17" s="73">
        <v>2592</v>
      </c>
      <c r="AM17" s="73">
        <v>16855</v>
      </c>
      <c r="AN17" s="73">
        <v>16855</v>
      </c>
      <c r="AO17" s="73">
        <v>17015</v>
      </c>
      <c r="AP17" s="73">
        <v>17015</v>
      </c>
      <c r="AQ17" s="73">
        <v>1216</v>
      </c>
      <c r="AR17" s="73">
        <v>1216</v>
      </c>
      <c r="AS17" s="73">
        <v>1658</v>
      </c>
      <c r="AT17" s="73">
        <v>1658</v>
      </c>
    </row>
    <row r="18" spans="1:47" ht="30.75" customHeight="1" x14ac:dyDescent="0.25">
      <c r="A18" s="51">
        <f t="shared" si="1"/>
        <v>6</v>
      </c>
      <c r="B18" s="25" t="s">
        <v>186</v>
      </c>
      <c r="C18" s="63">
        <v>1</v>
      </c>
      <c r="D18" s="63">
        <v>1</v>
      </c>
      <c r="E18" s="63">
        <v>0</v>
      </c>
      <c r="F18" s="63">
        <v>0</v>
      </c>
      <c r="G18" s="63">
        <v>1</v>
      </c>
      <c r="H18" s="63">
        <v>1</v>
      </c>
      <c r="I18" s="63">
        <v>4</v>
      </c>
      <c r="J18" s="63">
        <v>4</v>
      </c>
      <c r="K18" s="63">
        <v>1</v>
      </c>
      <c r="L18" s="63">
        <v>0</v>
      </c>
      <c r="M18" s="63">
        <v>0</v>
      </c>
      <c r="N18" s="63">
        <v>0</v>
      </c>
      <c r="O18" s="63">
        <v>7</v>
      </c>
      <c r="P18" s="63">
        <v>7</v>
      </c>
      <c r="Q18" s="63">
        <v>1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73">
        <f>AE18+AI18+AM18</f>
        <v>69198</v>
      </c>
      <c r="AB18" s="73">
        <v>68518</v>
      </c>
      <c r="AC18" s="73">
        <f>AG18+AK18+AO18</f>
        <v>52506</v>
      </c>
      <c r="AD18" s="73">
        <v>51884</v>
      </c>
      <c r="AE18" s="73">
        <v>680</v>
      </c>
      <c r="AF18" s="73">
        <v>226</v>
      </c>
      <c r="AG18" s="73">
        <v>622</v>
      </c>
      <c r="AH18" s="73">
        <v>185</v>
      </c>
      <c r="AI18" s="73">
        <f>40362+172</f>
        <v>40534</v>
      </c>
      <c r="AJ18" s="73">
        <v>40362</v>
      </c>
      <c r="AK18" s="73">
        <v>30336</v>
      </c>
      <c r="AL18" s="73">
        <v>30144</v>
      </c>
      <c r="AM18" s="73">
        <f>AN18+1248</f>
        <v>27984</v>
      </c>
      <c r="AN18" s="73">
        <v>26736</v>
      </c>
      <c r="AO18" s="73">
        <v>21548</v>
      </c>
      <c r="AP18" s="73">
        <v>20178</v>
      </c>
      <c r="AQ18" s="73"/>
      <c r="AR18" s="73"/>
      <c r="AS18" s="73"/>
      <c r="AT18" s="73"/>
    </row>
    <row r="19" spans="1:47" ht="30.75" customHeight="1" x14ac:dyDescent="0.25">
      <c r="A19" s="51">
        <f t="shared" si="1"/>
        <v>7</v>
      </c>
      <c r="B19" s="25" t="s">
        <v>187</v>
      </c>
      <c r="C19" s="63">
        <v>1</v>
      </c>
      <c r="D19" s="63">
        <v>1</v>
      </c>
      <c r="E19" s="63">
        <v>1</v>
      </c>
      <c r="F19" s="63"/>
      <c r="G19" s="63"/>
      <c r="H19" s="63"/>
      <c r="I19" s="63"/>
      <c r="J19" s="63"/>
      <c r="K19" s="63"/>
      <c r="L19" s="63"/>
      <c r="M19" s="63"/>
      <c r="N19" s="63"/>
      <c r="O19" s="63">
        <v>1</v>
      </c>
      <c r="P19" s="63">
        <v>1</v>
      </c>
      <c r="Q19" s="63"/>
      <c r="R19" s="63"/>
      <c r="S19" s="63"/>
      <c r="T19" s="63"/>
      <c r="U19" s="63">
        <v>1</v>
      </c>
      <c r="V19" s="63">
        <v>1</v>
      </c>
      <c r="W19" s="63"/>
      <c r="X19" s="63"/>
      <c r="Y19" s="63"/>
      <c r="Z19" s="63"/>
      <c r="AA19" s="73">
        <v>20801</v>
      </c>
      <c r="AB19" s="73">
        <v>20801</v>
      </c>
      <c r="AC19" s="73">
        <v>20071</v>
      </c>
      <c r="AD19" s="73">
        <v>20071</v>
      </c>
      <c r="AE19" s="73">
        <v>655</v>
      </c>
      <c r="AF19" s="73">
        <v>655</v>
      </c>
      <c r="AG19" s="73">
        <v>738</v>
      </c>
      <c r="AH19" s="73">
        <v>738</v>
      </c>
      <c r="AI19" s="73">
        <v>4675</v>
      </c>
      <c r="AJ19" s="73">
        <v>4675</v>
      </c>
      <c r="AK19" s="73">
        <v>6382</v>
      </c>
      <c r="AL19" s="73">
        <v>6382</v>
      </c>
      <c r="AM19" s="73">
        <v>14837</v>
      </c>
      <c r="AN19" s="73">
        <v>14837</v>
      </c>
      <c r="AO19" s="73">
        <v>17017</v>
      </c>
      <c r="AP19" s="73">
        <v>17017</v>
      </c>
      <c r="AQ19" s="73">
        <v>6358</v>
      </c>
      <c r="AR19" s="73">
        <v>6358</v>
      </c>
      <c r="AS19" s="73">
        <v>3775</v>
      </c>
      <c r="AT19" s="73">
        <v>3775</v>
      </c>
    </row>
    <row r="20" spans="1:47" ht="30.75" customHeight="1" x14ac:dyDescent="0.25">
      <c r="A20" s="51">
        <f t="shared" si="1"/>
        <v>8</v>
      </c>
      <c r="B20" s="25" t="s">
        <v>188</v>
      </c>
      <c r="C20" s="63"/>
      <c r="D20" s="63"/>
      <c r="E20" s="63"/>
      <c r="F20" s="63"/>
      <c r="G20" s="63"/>
      <c r="H20" s="63"/>
      <c r="I20" s="63">
        <v>1</v>
      </c>
      <c r="J20" s="63">
        <v>1</v>
      </c>
      <c r="K20" s="63">
        <v>1</v>
      </c>
      <c r="L20" s="63"/>
      <c r="M20" s="63"/>
      <c r="N20" s="63"/>
      <c r="O20" s="63">
        <v>1</v>
      </c>
      <c r="P20" s="63">
        <v>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73">
        <v>19357</v>
      </c>
      <c r="AB20" s="73">
        <v>16319</v>
      </c>
      <c r="AC20" s="73">
        <v>18866</v>
      </c>
      <c r="AD20" s="73">
        <v>16495</v>
      </c>
      <c r="AE20" s="73"/>
      <c r="AF20" s="73"/>
      <c r="AG20" s="73"/>
      <c r="AH20" s="73"/>
      <c r="AI20" s="73"/>
      <c r="AJ20" s="73"/>
      <c r="AK20" s="73">
        <v>625</v>
      </c>
      <c r="AL20" s="73">
        <v>437</v>
      </c>
      <c r="AM20" s="73">
        <v>19357</v>
      </c>
      <c r="AN20" s="73">
        <v>16319</v>
      </c>
      <c r="AO20" s="73">
        <v>18241</v>
      </c>
      <c r="AP20" s="73">
        <v>16058</v>
      </c>
      <c r="AQ20" s="73"/>
      <c r="AR20" s="73"/>
      <c r="AS20" s="73"/>
      <c r="AT20" s="73"/>
    </row>
    <row r="21" spans="1:47" ht="30.75" customHeight="1" x14ac:dyDescent="0.25">
      <c r="A21" s="51">
        <f t="shared" si="1"/>
        <v>9</v>
      </c>
      <c r="B21" s="25" t="s">
        <v>189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81">
        <v>18781</v>
      </c>
      <c r="AB21" s="81">
        <v>18294</v>
      </c>
      <c r="AC21" s="81">
        <v>18189</v>
      </c>
      <c r="AD21" s="81">
        <v>17677</v>
      </c>
      <c r="AE21" s="81">
        <v>263</v>
      </c>
      <c r="AF21" s="81"/>
      <c r="AG21" s="81">
        <v>329</v>
      </c>
      <c r="AH21" s="81">
        <v>3</v>
      </c>
      <c r="AI21" s="81">
        <v>4680</v>
      </c>
      <c r="AJ21" s="81">
        <v>4489</v>
      </c>
      <c r="AK21" s="81">
        <v>5107</v>
      </c>
      <c r="AL21" s="81">
        <v>4960</v>
      </c>
      <c r="AM21" s="81">
        <v>13838</v>
      </c>
      <c r="AN21" s="81">
        <v>13805</v>
      </c>
      <c r="AO21" s="81">
        <v>12753</v>
      </c>
      <c r="AP21" s="81">
        <v>12714</v>
      </c>
      <c r="AQ21" s="81"/>
      <c r="AR21" s="81"/>
      <c r="AS21" s="81"/>
      <c r="AT21" s="81"/>
    </row>
    <row r="22" spans="1:47" ht="30.75" customHeight="1" x14ac:dyDescent="0.25">
      <c r="A22" s="51">
        <f t="shared" si="1"/>
        <v>10</v>
      </c>
      <c r="B22" s="25" t="s">
        <v>190</v>
      </c>
      <c r="C22" s="68"/>
      <c r="D22" s="68"/>
      <c r="E22" s="68"/>
      <c r="F22" s="68"/>
      <c r="G22" s="68"/>
      <c r="H22" s="68"/>
      <c r="I22" s="68">
        <v>1</v>
      </c>
      <c r="J22" s="68">
        <v>1</v>
      </c>
      <c r="K22" s="68"/>
      <c r="L22" s="68">
        <v>1</v>
      </c>
      <c r="M22" s="68"/>
      <c r="N22" s="68"/>
      <c r="O22" s="68">
        <v>1</v>
      </c>
      <c r="P22" s="68">
        <v>1</v>
      </c>
      <c r="Q22" s="68"/>
      <c r="R22" s="68"/>
      <c r="S22" s="68">
        <v>1</v>
      </c>
      <c r="T22" s="68">
        <v>1</v>
      </c>
      <c r="U22" s="68"/>
      <c r="V22" s="68"/>
      <c r="W22" s="68"/>
      <c r="X22" s="68"/>
      <c r="Y22" s="68"/>
      <c r="Z22" s="68"/>
      <c r="AA22" s="114">
        <v>14707</v>
      </c>
      <c r="AB22" s="114">
        <v>14525</v>
      </c>
      <c r="AC22" s="114">
        <v>11719</v>
      </c>
      <c r="AD22" s="114">
        <v>11547</v>
      </c>
      <c r="AE22" s="114"/>
      <c r="AF22" s="114"/>
      <c r="AG22" s="114"/>
      <c r="AH22" s="114"/>
      <c r="AI22" s="114">
        <v>168</v>
      </c>
      <c r="AJ22" s="114">
        <v>125</v>
      </c>
      <c r="AK22" s="114">
        <v>338</v>
      </c>
      <c r="AL22" s="114">
        <v>266</v>
      </c>
      <c r="AM22" s="114">
        <v>14539</v>
      </c>
      <c r="AN22" s="114">
        <v>14400</v>
      </c>
      <c r="AO22" s="114">
        <v>11015</v>
      </c>
      <c r="AP22" s="114">
        <v>10965</v>
      </c>
      <c r="AQ22" s="114"/>
      <c r="AR22" s="114"/>
      <c r="AS22" s="114">
        <v>366</v>
      </c>
      <c r="AT22" s="114">
        <v>316</v>
      </c>
    </row>
    <row r="23" spans="1:47" ht="30.75" customHeight="1" x14ac:dyDescent="0.25">
      <c r="A23" s="51">
        <f t="shared" si="1"/>
        <v>11</v>
      </c>
      <c r="B23" s="25" t="s">
        <v>191</v>
      </c>
      <c r="C23" s="63"/>
      <c r="D23" s="63"/>
      <c r="E23" s="63"/>
      <c r="F23" s="63"/>
      <c r="G23" s="63"/>
      <c r="H23" s="63"/>
      <c r="I23" s="63">
        <v>1</v>
      </c>
      <c r="J23" s="63">
        <v>1</v>
      </c>
      <c r="K23" s="63"/>
      <c r="L23" s="63">
        <v>1</v>
      </c>
      <c r="M23" s="63"/>
      <c r="N23" s="63"/>
      <c r="O23" s="63">
        <v>1</v>
      </c>
      <c r="P23" s="63">
        <v>1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73">
        <v>13841</v>
      </c>
      <c r="AB23" s="73">
        <v>8868</v>
      </c>
      <c r="AC23" s="73">
        <v>12045</v>
      </c>
      <c r="AD23" s="73">
        <v>11796</v>
      </c>
      <c r="AE23" s="73"/>
      <c r="AF23" s="73"/>
      <c r="AG23" s="73">
        <v>75</v>
      </c>
      <c r="AH23" s="73">
        <v>69</v>
      </c>
      <c r="AI23" s="73">
        <v>1202</v>
      </c>
      <c r="AJ23" s="73">
        <v>1112</v>
      </c>
      <c r="AK23" s="73">
        <v>1904</v>
      </c>
      <c r="AL23" s="73">
        <v>1723</v>
      </c>
      <c r="AM23" s="73">
        <v>12639</v>
      </c>
      <c r="AN23" s="73">
        <v>7756</v>
      </c>
      <c r="AO23" s="73">
        <v>10066</v>
      </c>
      <c r="AP23" s="73">
        <v>10004</v>
      </c>
      <c r="AQ23" s="73"/>
      <c r="AR23" s="73"/>
      <c r="AS23" s="73"/>
      <c r="AT23" s="73"/>
    </row>
    <row r="24" spans="1:47" ht="30.75" customHeight="1" x14ac:dyDescent="0.25">
      <c r="A24" s="51">
        <f t="shared" si="1"/>
        <v>12</v>
      </c>
      <c r="B24" s="25" t="s">
        <v>192</v>
      </c>
      <c r="C24" s="63"/>
      <c r="D24" s="63"/>
      <c r="E24" s="63"/>
      <c r="F24" s="63"/>
      <c r="G24" s="63"/>
      <c r="H24" s="63"/>
      <c r="I24" s="63">
        <v>2</v>
      </c>
      <c r="J24" s="63">
        <v>2</v>
      </c>
      <c r="K24" s="63"/>
      <c r="L24" s="63">
        <v>1</v>
      </c>
      <c r="M24" s="63"/>
      <c r="N24" s="63"/>
      <c r="O24" s="63">
        <v>1</v>
      </c>
      <c r="P24" s="63">
        <v>1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77">
        <v>13117</v>
      </c>
      <c r="AB24" s="77">
        <v>12862</v>
      </c>
      <c r="AC24" s="77">
        <v>11786</v>
      </c>
      <c r="AD24" s="77">
        <v>11501</v>
      </c>
      <c r="AE24" s="73"/>
      <c r="AF24" s="73"/>
      <c r="AG24" s="73"/>
      <c r="AH24" s="64"/>
      <c r="AI24" s="76">
        <v>1207</v>
      </c>
      <c r="AJ24" s="76">
        <v>952</v>
      </c>
      <c r="AK24" s="76">
        <v>1015</v>
      </c>
      <c r="AL24" s="76">
        <v>730</v>
      </c>
      <c r="AM24" s="76">
        <v>11910</v>
      </c>
      <c r="AN24" s="76">
        <v>11910</v>
      </c>
      <c r="AO24" s="77">
        <v>10771</v>
      </c>
      <c r="AP24" s="77">
        <v>10771</v>
      </c>
      <c r="AQ24" s="73"/>
      <c r="AR24" s="73"/>
      <c r="AS24" s="73"/>
      <c r="AT24" s="73"/>
    </row>
    <row r="25" spans="1:47" ht="30.75" customHeight="1" x14ac:dyDescent="0.25">
      <c r="A25" s="51">
        <f t="shared" si="1"/>
        <v>13</v>
      </c>
      <c r="B25" s="25" t="s">
        <v>193</v>
      </c>
      <c r="C25" s="63"/>
      <c r="D25" s="63"/>
      <c r="E25" s="63"/>
      <c r="F25" s="63"/>
      <c r="G25" s="63"/>
      <c r="H25" s="63"/>
      <c r="I25" s="63">
        <v>1</v>
      </c>
      <c r="J25" s="63">
        <v>1</v>
      </c>
      <c r="K25" s="63"/>
      <c r="L25" s="63"/>
      <c r="M25" s="63"/>
      <c r="N25" s="63">
        <v>1</v>
      </c>
      <c r="O25" s="63">
        <v>1</v>
      </c>
      <c r="P25" s="63">
        <v>1</v>
      </c>
      <c r="Q25" s="63"/>
      <c r="R25" s="63"/>
      <c r="S25" s="63"/>
      <c r="T25" s="63">
        <v>1</v>
      </c>
      <c r="U25" s="63">
        <v>1</v>
      </c>
      <c r="V25" s="63">
        <v>1</v>
      </c>
      <c r="W25" s="63"/>
      <c r="X25" s="63"/>
      <c r="Y25" s="63"/>
      <c r="Z25" s="63">
        <v>1</v>
      </c>
      <c r="AA25" s="73">
        <v>9819</v>
      </c>
      <c r="AB25" s="73">
        <v>9537</v>
      </c>
      <c r="AC25" s="73">
        <v>9556</v>
      </c>
      <c r="AD25" s="73">
        <v>9410</v>
      </c>
      <c r="AE25" s="73"/>
      <c r="AF25" s="73"/>
      <c r="AG25" s="73"/>
      <c r="AH25" s="73"/>
      <c r="AI25" s="73">
        <v>504</v>
      </c>
      <c r="AJ25" s="73">
        <v>419</v>
      </c>
      <c r="AK25" s="73">
        <v>266</v>
      </c>
      <c r="AL25" s="73">
        <v>240</v>
      </c>
      <c r="AM25" s="73">
        <v>7407</v>
      </c>
      <c r="AN25" s="73">
        <v>7298</v>
      </c>
      <c r="AO25" s="73">
        <v>6604</v>
      </c>
      <c r="AP25" s="73">
        <v>6526</v>
      </c>
      <c r="AQ25" s="73">
        <v>2412</v>
      </c>
      <c r="AR25" s="73">
        <v>2246</v>
      </c>
      <c r="AS25" s="73">
        <v>2686</v>
      </c>
      <c r="AT25" s="73">
        <v>2644</v>
      </c>
    </row>
    <row r="26" spans="1:47" ht="20.25" customHeight="1" x14ac:dyDescent="0.25">
      <c r="A26" s="54"/>
      <c r="B26" s="55" t="s">
        <v>194</v>
      </c>
      <c r="C26" s="101">
        <f>SUM(C13:C25)</f>
        <v>4</v>
      </c>
      <c r="D26" s="101">
        <f t="shared" ref="D26:AT26" si="2">SUM(D13:D25)</f>
        <v>4</v>
      </c>
      <c r="E26" s="101">
        <f t="shared" si="2"/>
        <v>1</v>
      </c>
      <c r="F26" s="101">
        <f t="shared" si="2"/>
        <v>0</v>
      </c>
      <c r="G26" s="101">
        <f t="shared" si="2"/>
        <v>2</v>
      </c>
      <c r="H26" s="101">
        <f t="shared" si="2"/>
        <v>2</v>
      </c>
      <c r="I26" s="101">
        <f t="shared" si="2"/>
        <v>19</v>
      </c>
      <c r="J26" s="101">
        <f t="shared" si="2"/>
        <v>19</v>
      </c>
      <c r="K26" s="101">
        <f t="shared" si="2"/>
        <v>4</v>
      </c>
      <c r="L26" s="101">
        <f t="shared" si="2"/>
        <v>4</v>
      </c>
      <c r="M26" s="101">
        <f t="shared" si="2"/>
        <v>3</v>
      </c>
      <c r="N26" s="101">
        <f t="shared" si="2"/>
        <v>5</v>
      </c>
      <c r="O26" s="101">
        <f t="shared" si="2"/>
        <v>43</v>
      </c>
      <c r="P26" s="101">
        <f t="shared" si="2"/>
        <v>43</v>
      </c>
      <c r="Q26" s="101">
        <f t="shared" si="2"/>
        <v>1</v>
      </c>
      <c r="R26" s="101">
        <f t="shared" si="2"/>
        <v>1</v>
      </c>
      <c r="S26" s="101">
        <f t="shared" si="2"/>
        <v>19</v>
      </c>
      <c r="T26" s="101">
        <f t="shared" si="2"/>
        <v>22</v>
      </c>
      <c r="U26" s="101">
        <f t="shared" si="2"/>
        <v>6</v>
      </c>
      <c r="V26" s="101">
        <f t="shared" si="2"/>
        <v>6</v>
      </c>
      <c r="W26" s="101">
        <f t="shared" si="2"/>
        <v>0</v>
      </c>
      <c r="X26" s="101">
        <f t="shared" si="2"/>
        <v>0</v>
      </c>
      <c r="Y26" s="101">
        <f t="shared" si="2"/>
        <v>2</v>
      </c>
      <c r="Z26" s="101">
        <f t="shared" si="2"/>
        <v>3</v>
      </c>
      <c r="AA26" s="101">
        <f t="shared" si="2"/>
        <v>356214</v>
      </c>
      <c r="AB26" s="101">
        <f t="shared" si="2"/>
        <v>340485</v>
      </c>
      <c r="AC26" s="101">
        <f t="shared" si="2"/>
        <v>340496</v>
      </c>
      <c r="AD26" s="101">
        <f t="shared" si="2"/>
        <v>329411</v>
      </c>
      <c r="AE26" s="101">
        <f t="shared" si="2"/>
        <v>3671</v>
      </c>
      <c r="AF26" s="101">
        <f t="shared" si="2"/>
        <v>2438</v>
      </c>
      <c r="AG26" s="101">
        <f t="shared" si="2"/>
        <v>4058</v>
      </c>
      <c r="AH26" s="101">
        <f t="shared" si="2"/>
        <v>2804</v>
      </c>
      <c r="AI26" s="101">
        <f t="shared" si="2"/>
        <v>93263</v>
      </c>
      <c r="AJ26" s="101">
        <f t="shared" si="2"/>
        <v>90851</v>
      </c>
      <c r="AK26" s="101">
        <f t="shared" si="2"/>
        <v>91585</v>
      </c>
      <c r="AL26" s="101">
        <f t="shared" si="2"/>
        <v>88038</v>
      </c>
      <c r="AM26" s="101">
        <f t="shared" si="2"/>
        <v>214703</v>
      </c>
      <c r="AN26" s="101">
        <f t="shared" si="2"/>
        <v>203582</v>
      </c>
      <c r="AO26" s="101">
        <f t="shared" si="2"/>
        <v>214388</v>
      </c>
      <c r="AP26" s="101">
        <f t="shared" si="2"/>
        <v>208608</v>
      </c>
      <c r="AQ26" s="101">
        <f t="shared" si="2"/>
        <v>50691</v>
      </c>
      <c r="AR26" s="101">
        <f t="shared" si="2"/>
        <v>48476</v>
      </c>
      <c r="AS26" s="101">
        <f t="shared" si="2"/>
        <v>38306</v>
      </c>
      <c r="AT26" s="101">
        <f t="shared" si="2"/>
        <v>36319</v>
      </c>
    </row>
    <row r="27" spans="1:47" s="23" customFormat="1" ht="16.5" customHeight="1" x14ac:dyDescent="0.25">
      <c r="A27" s="60">
        <v>1</v>
      </c>
      <c r="B27" s="47" t="s">
        <v>253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02"/>
    </row>
    <row r="28" spans="1:47" s="23" customFormat="1" ht="16.5" customHeight="1" x14ac:dyDescent="0.25">
      <c r="A28" s="60">
        <f>A27+1</f>
        <v>2</v>
      </c>
      <c r="B28" s="25" t="s">
        <v>227</v>
      </c>
      <c r="C28" s="63"/>
      <c r="D28" s="63"/>
      <c r="E28" s="63"/>
      <c r="F28" s="63"/>
      <c r="G28" s="63"/>
      <c r="H28" s="63"/>
      <c r="I28" s="63">
        <v>1</v>
      </c>
      <c r="J28" s="63">
        <v>1</v>
      </c>
      <c r="K28" s="63"/>
      <c r="L28" s="63"/>
      <c r="M28" s="63"/>
      <c r="N28" s="63"/>
      <c r="O28" s="63">
        <v>1</v>
      </c>
      <c r="P28" s="63">
        <v>1</v>
      </c>
      <c r="Q28" s="63"/>
      <c r="R28" s="63"/>
      <c r="S28" s="63"/>
      <c r="T28" s="63"/>
      <c r="U28" s="63">
        <v>1</v>
      </c>
      <c r="V28" s="63">
        <v>1</v>
      </c>
      <c r="W28" s="63"/>
      <c r="X28" s="63"/>
      <c r="Y28" s="63"/>
      <c r="Z28" s="63"/>
      <c r="AA28" s="73">
        <v>5561</v>
      </c>
      <c r="AB28" s="73">
        <v>5561</v>
      </c>
      <c r="AC28" s="73">
        <v>6151</v>
      </c>
      <c r="AD28" s="73">
        <v>6151</v>
      </c>
      <c r="AE28" s="73"/>
      <c r="AF28" s="73"/>
      <c r="AG28" s="73"/>
      <c r="AH28" s="73"/>
      <c r="AI28" s="73">
        <v>261</v>
      </c>
      <c r="AJ28" s="73">
        <v>261</v>
      </c>
      <c r="AK28" s="73">
        <v>314</v>
      </c>
      <c r="AL28" s="73">
        <v>314</v>
      </c>
      <c r="AM28" s="73">
        <v>5285</v>
      </c>
      <c r="AN28" s="73">
        <v>5285</v>
      </c>
      <c r="AO28" s="73">
        <v>6036</v>
      </c>
      <c r="AP28" s="73">
        <v>6036</v>
      </c>
      <c r="AQ28" s="73">
        <v>15</v>
      </c>
      <c r="AR28" s="73">
        <v>15</v>
      </c>
      <c r="AS28" s="73">
        <v>79</v>
      </c>
      <c r="AT28" s="73">
        <v>79</v>
      </c>
      <c r="AU28" s="102"/>
    </row>
    <row r="29" spans="1:47" ht="16.5" customHeight="1" x14ac:dyDescent="0.25">
      <c r="A29" s="60">
        <f t="shared" ref="A29:A60" si="3">A28+1</f>
        <v>3</v>
      </c>
      <c r="B29" s="47" t="s">
        <v>195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1</v>
      </c>
      <c r="P29" s="63">
        <v>1</v>
      </c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73">
        <v>11749</v>
      </c>
      <c r="AB29" s="73">
        <v>11732</v>
      </c>
      <c r="AC29" s="73">
        <v>12487</v>
      </c>
      <c r="AD29" s="73">
        <v>12449</v>
      </c>
      <c r="AE29" s="73">
        <v>4</v>
      </c>
      <c r="AF29" s="73">
        <v>4</v>
      </c>
      <c r="AG29" s="73">
        <v>5</v>
      </c>
      <c r="AH29" s="73">
        <v>5</v>
      </c>
      <c r="AI29" s="73"/>
      <c r="AJ29" s="73"/>
      <c r="AK29" s="73"/>
      <c r="AL29" s="73"/>
      <c r="AM29" s="73">
        <v>11745</v>
      </c>
      <c r="AN29" s="73">
        <v>11728</v>
      </c>
      <c r="AO29" s="73">
        <v>12482</v>
      </c>
      <c r="AP29" s="73">
        <v>12444</v>
      </c>
      <c r="AQ29" s="73"/>
      <c r="AR29" s="73"/>
      <c r="AS29" s="73"/>
      <c r="AT29" s="73"/>
    </row>
    <row r="30" spans="1:47" ht="16.5" customHeight="1" x14ac:dyDescent="0.25">
      <c r="A30" s="60">
        <f t="shared" si="3"/>
        <v>4</v>
      </c>
      <c r="B30" s="47" t="s">
        <v>196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73">
        <v>11088</v>
      </c>
      <c r="AB30" s="73">
        <v>11140</v>
      </c>
      <c r="AC30" s="73">
        <v>11088</v>
      </c>
      <c r="AD30" s="73">
        <v>11109</v>
      </c>
      <c r="AE30" s="73">
        <v>11</v>
      </c>
      <c r="AF30" s="73">
        <v>11</v>
      </c>
      <c r="AG30" s="73">
        <v>3</v>
      </c>
      <c r="AH30" s="73">
        <v>3</v>
      </c>
      <c r="AI30" s="73">
        <v>2903</v>
      </c>
      <c r="AJ30" s="73">
        <v>2903</v>
      </c>
      <c r="AK30" s="73">
        <v>2575</v>
      </c>
      <c r="AL30" s="73">
        <v>2575</v>
      </c>
      <c r="AM30" s="73">
        <v>8174</v>
      </c>
      <c r="AN30" s="73">
        <v>8174</v>
      </c>
      <c r="AO30" s="73">
        <v>8562</v>
      </c>
      <c r="AP30" s="73">
        <v>8531</v>
      </c>
      <c r="AQ30" s="73"/>
      <c r="AR30" s="73"/>
      <c r="AS30" s="73"/>
      <c r="AT30" s="73"/>
    </row>
    <row r="31" spans="1:47" ht="16.5" customHeight="1" x14ac:dyDescent="0.25">
      <c r="A31" s="60">
        <f t="shared" si="3"/>
        <v>5</v>
      </c>
      <c r="B31" s="47" t="s">
        <v>197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>
        <v>1</v>
      </c>
      <c r="P31" s="63">
        <v>1</v>
      </c>
      <c r="Q31" s="63"/>
      <c r="R31" s="63"/>
      <c r="S31" s="63">
        <v>1</v>
      </c>
      <c r="T31" s="63">
        <v>1</v>
      </c>
      <c r="U31" s="63">
        <v>1</v>
      </c>
      <c r="V31" s="63">
        <v>1</v>
      </c>
      <c r="W31" s="63"/>
      <c r="X31" s="63"/>
      <c r="Y31" s="63">
        <v>1</v>
      </c>
      <c r="Z31" s="63">
        <v>1</v>
      </c>
      <c r="AA31" s="73">
        <v>9556</v>
      </c>
      <c r="AB31" s="73">
        <v>9507</v>
      </c>
      <c r="AC31" s="73">
        <v>8531</v>
      </c>
      <c r="AD31" s="73">
        <v>8490</v>
      </c>
      <c r="AE31" s="73">
        <v>1</v>
      </c>
      <c r="AF31" s="73">
        <v>1</v>
      </c>
      <c r="AG31" s="73">
        <v>2</v>
      </c>
      <c r="AH31" s="73">
        <v>2</v>
      </c>
      <c r="AI31" s="73"/>
      <c r="AJ31" s="73"/>
      <c r="AK31" s="73"/>
      <c r="AL31" s="73"/>
      <c r="AM31" s="73">
        <v>689</v>
      </c>
      <c r="AN31" s="73">
        <v>689</v>
      </c>
      <c r="AO31" s="73"/>
      <c r="AP31" s="73"/>
      <c r="AQ31" s="73">
        <v>8866</v>
      </c>
      <c r="AR31" s="73">
        <v>8817</v>
      </c>
      <c r="AS31" s="73">
        <v>8529</v>
      </c>
      <c r="AT31" s="73">
        <v>8488</v>
      </c>
    </row>
    <row r="32" spans="1:47" ht="16.5" customHeight="1" x14ac:dyDescent="0.25">
      <c r="A32" s="60">
        <f t="shared" si="3"/>
        <v>6</v>
      </c>
      <c r="B32" s="47" t="s">
        <v>198</v>
      </c>
      <c r="C32" s="63">
        <v>1</v>
      </c>
      <c r="D32" s="63">
        <v>1</v>
      </c>
      <c r="E32" s="63"/>
      <c r="F32" s="63"/>
      <c r="G32" s="63"/>
      <c r="H32" s="63"/>
      <c r="I32" s="63">
        <v>1</v>
      </c>
      <c r="J32" s="63">
        <v>1</v>
      </c>
      <c r="K32" s="63"/>
      <c r="L32" s="63"/>
      <c r="M32" s="63"/>
      <c r="N32" s="63"/>
      <c r="O32" s="63">
        <v>1</v>
      </c>
      <c r="P32" s="63">
        <v>1</v>
      </c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73">
        <v>7589</v>
      </c>
      <c r="AB32" s="73">
        <v>7231</v>
      </c>
      <c r="AC32" s="73">
        <v>6485</v>
      </c>
      <c r="AD32" s="73">
        <v>6093</v>
      </c>
      <c r="AE32" s="73">
        <v>148</v>
      </c>
      <c r="AF32" s="73">
        <v>108</v>
      </c>
      <c r="AG32" s="73">
        <v>146</v>
      </c>
      <c r="AH32" s="73">
        <v>101</v>
      </c>
      <c r="AI32" s="73">
        <v>1495</v>
      </c>
      <c r="AJ32" s="73">
        <v>1190</v>
      </c>
      <c r="AK32" s="73">
        <v>1502</v>
      </c>
      <c r="AL32" s="73">
        <v>1300</v>
      </c>
      <c r="AM32" s="73"/>
      <c r="AN32" s="73"/>
      <c r="AO32" s="73"/>
      <c r="AP32" s="73"/>
      <c r="AQ32" s="73"/>
      <c r="AR32" s="73"/>
      <c r="AS32" s="73"/>
      <c r="AT32" s="73"/>
    </row>
    <row r="33" spans="1:46" ht="16.5" customHeight="1" x14ac:dyDescent="0.25">
      <c r="A33" s="60">
        <f t="shared" si="3"/>
        <v>7</v>
      </c>
      <c r="B33" s="47" t="s">
        <v>199</v>
      </c>
      <c r="C33" s="63"/>
      <c r="D33" s="63"/>
      <c r="E33" s="63"/>
      <c r="F33" s="63"/>
      <c r="G33" s="63"/>
      <c r="H33" s="63"/>
      <c r="I33" s="63">
        <v>1</v>
      </c>
      <c r="J33" s="63">
        <v>1</v>
      </c>
      <c r="K33" s="63"/>
      <c r="L33" s="63"/>
      <c r="M33" s="63">
        <v>1</v>
      </c>
      <c r="N33" s="63">
        <v>1</v>
      </c>
      <c r="O33" s="63">
        <v>2</v>
      </c>
      <c r="P33" s="63">
        <v>2</v>
      </c>
      <c r="Q33" s="63">
        <v>2</v>
      </c>
      <c r="R33" s="63"/>
      <c r="S33" s="63"/>
      <c r="T33" s="63"/>
      <c r="U33" s="63">
        <v>3</v>
      </c>
      <c r="V33" s="63">
        <v>3</v>
      </c>
      <c r="W33" s="63"/>
      <c r="X33" s="63"/>
      <c r="Y33" s="63">
        <v>3</v>
      </c>
      <c r="Z33" s="63">
        <v>3</v>
      </c>
      <c r="AA33" s="73">
        <v>4995</v>
      </c>
      <c r="AB33" s="73">
        <v>4995</v>
      </c>
      <c r="AC33" s="73">
        <v>6051</v>
      </c>
      <c r="AD33" s="73">
        <v>6051</v>
      </c>
      <c r="AE33" s="73">
        <v>4</v>
      </c>
      <c r="AF33" s="73">
        <v>4</v>
      </c>
      <c r="AG33" s="73">
        <v>12</v>
      </c>
      <c r="AH33" s="73">
        <v>12</v>
      </c>
      <c r="AI33" s="73">
        <v>124</v>
      </c>
      <c r="AJ33" s="73">
        <v>124</v>
      </c>
      <c r="AK33" s="73">
        <v>137</v>
      </c>
      <c r="AL33" s="73">
        <v>137</v>
      </c>
      <c r="AM33" s="73"/>
      <c r="AN33" s="73"/>
      <c r="AO33" s="73"/>
      <c r="AP33" s="73"/>
      <c r="AQ33" s="73">
        <v>4867</v>
      </c>
      <c r="AR33" s="73">
        <v>4867</v>
      </c>
      <c r="AS33" s="73">
        <v>5902</v>
      </c>
      <c r="AT33" s="73">
        <v>5902</v>
      </c>
    </row>
    <row r="34" spans="1:46" ht="16.5" customHeight="1" x14ac:dyDescent="0.25">
      <c r="A34" s="60">
        <f t="shared" si="3"/>
        <v>8</v>
      </c>
      <c r="B34" s="25" t="s">
        <v>200</v>
      </c>
      <c r="C34" s="63"/>
      <c r="D34" s="63"/>
      <c r="E34" s="63"/>
      <c r="F34" s="63"/>
      <c r="G34" s="63"/>
      <c r="H34" s="63"/>
      <c r="I34" s="63">
        <v>1</v>
      </c>
      <c r="J34" s="63">
        <v>1</v>
      </c>
      <c r="K34" s="63"/>
      <c r="L34" s="63"/>
      <c r="M34" s="63"/>
      <c r="N34" s="63"/>
      <c r="O34" s="63">
        <v>1</v>
      </c>
      <c r="P34" s="63">
        <v>1</v>
      </c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73">
        <v>5323</v>
      </c>
      <c r="AB34" s="73"/>
      <c r="AC34" s="73">
        <v>5938</v>
      </c>
      <c r="AD34" s="73">
        <v>5697</v>
      </c>
      <c r="AE34" s="73"/>
      <c r="AF34" s="73"/>
      <c r="AG34" s="73"/>
      <c r="AH34" s="73"/>
      <c r="AI34" s="73">
        <v>2610</v>
      </c>
      <c r="AJ34" s="73"/>
      <c r="AK34" s="73">
        <v>3315</v>
      </c>
      <c r="AL34" s="73">
        <v>3173</v>
      </c>
      <c r="AM34" s="73">
        <v>2713</v>
      </c>
      <c r="AN34" s="73"/>
      <c r="AO34" s="73">
        <v>2117</v>
      </c>
      <c r="AP34" s="73">
        <v>2018</v>
      </c>
      <c r="AQ34" s="73"/>
      <c r="AR34" s="73"/>
      <c r="AS34" s="73">
        <v>506</v>
      </c>
      <c r="AT34" s="73">
        <v>506</v>
      </c>
    </row>
    <row r="35" spans="1:46" ht="16.5" customHeight="1" x14ac:dyDescent="0.25">
      <c r="A35" s="60">
        <f t="shared" si="3"/>
        <v>9</v>
      </c>
      <c r="B35" s="47" t="s">
        <v>201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84">
        <v>1</v>
      </c>
      <c r="P35" s="84">
        <v>1</v>
      </c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81">
        <v>2840</v>
      </c>
      <c r="AB35" s="81">
        <v>2840</v>
      </c>
      <c r="AC35" s="81">
        <v>2524</v>
      </c>
      <c r="AD35" s="81">
        <v>2524</v>
      </c>
      <c r="AE35" s="73"/>
      <c r="AF35" s="73"/>
      <c r="AG35" s="73"/>
      <c r="AH35" s="73"/>
      <c r="AI35" s="73"/>
      <c r="AJ35" s="73"/>
      <c r="AK35" s="73"/>
      <c r="AL35" s="73"/>
      <c r="AM35" s="81">
        <v>2840</v>
      </c>
      <c r="AN35" s="81">
        <v>2840</v>
      </c>
      <c r="AO35" s="81">
        <v>2524</v>
      </c>
      <c r="AP35" s="81">
        <v>2524</v>
      </c>
      <c r="AQ35" s="73"/>
      <c r="AR35" s="73"/>
      <c r="AS35" s="73"/>
      <c r="AT35" s="73"/>
    </row>
    <row r="36" spans="1:46" ht="16.5" customHeight="1" x14ac:dyDescent="0.25">
      <c r="A36" s="60">
        <f t="shared" si="3"/>
        <v>10</v>
      </c>
      <c r="B36" s="47" t="s">
        <v>202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>
        <v>3</v>
      </c>
      <c r="P36" s="63">
        <v>3</v>
      </c>
      <c r="Q36" s="63">
        <v>1</v>
      </c>
      <c r="R36" s="63"/>
      <c r="S36" s="63"/>
      <c r="T36" s="63"/>
      <c r="U36" s="63"/>
      <c r="V36" s="63"/>
      <c r="W36" s="63"/>
      <c r="X36" s="63"/>
      <c r="Y36" s="63"/>
      <c r="Z36" s="63"/>
      <c r="AA36" s="73">
        <v>10371</v>
      </c>
      <c r="AB36" s="73">
        <v>9226</v>
      </c>
      <c r="AC36" s="73">
        <v>11783</v>
      </c>
      <c r="AD36" s="73">
        <v>10860</v>
      </c>
      <c r="AE36" s="73"/>
      <c r="AF36" s="73"/>
      <c r="AG36" s="73"/>
      <c r="AH36" s="73"/>
      <c r="AI36" s="73"/>
      <c r="AJ36" s="73"/>
      <c r="AK36" s="73"/>
      <c r="AL36" s="73"/>
      <c r="AM36" s="73">
        <v>10371</v>
      </c>
      <c r="AN36" s="73">
        <v>9226</v>
      </c>
      <c r="AO36" s="73">
        <v>11783</v>
      </c>
      <c r="AP36" s="73">
        <v>10860</v>
      </c>
      <c r="AQ36" s="73"/>
      <c r="AR36" s="73"/>
      <c r="AS36" s="73"/>
      <c r="AT36" s="73"/>
    </row>
    <row r="37" spans="1:46" ht="16.5" customHeight="1" x14ac:dyDescent="0.25">
      <c r="A37" s="60">
        <f t="shared" si="3"/>
        <v>11</v>
      </c>
      <c r="B37" s="25" t="s">
        <v>245</v>
      </c>
      <c r="C37" s="63"/>
      <c r="D37" s="63"/>
      <c r="E37" s="63"/>
      <c r="F37" s="63"/>
      <c r="G37" s="63"/>
      <c r="H37" s="63"/>
      <c r="I37" s="63">
        <v>1</v>
      </c>
      <c r="J37" s="63">
        <v>1</v>
      </c>
      <c r="K37" s="63"/>
      <c r="L37" s="63"/>
      <c r="M37" s="63">
        <v>1</v>
      </c>
      <c r="N37" s="63">
        <v>1</v>
      </c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73"/>
      <c r="AB37" s="73"/>
      <c r="AC37" s="73"/>
      <c r="AD37" s="73"/>
      <c r="AE37" s="73"/>
      <c r="AF37" s="73"/>
      <c r="AG37" s="73"/>
      <c r="AH37" s="73"/>
      <c r="AI37" s="73">
        <v>1480</v>
      </c>
      <c r="AJ37" s="73">
        <v>1480</v>
      </c>
      <c r="AK37" s="370"/>
      <c r="AL37" s="370"/>
      <c r="AM37" s="73"/>
      <c r="AN37" s="73"/>
      <c r="AO37" s="73"/>
      <c r="AP37" s="73"/>
      <c r="AQ37" s="73"/>
      <c r="AR37" s="73"/>
      <c r="AS37" s="73"/>
      <c r="AT37" s="73"/>
    </row>
    <row r="38" spans="1:46" ht="16.5" customHeight="1" x14ac:dyDescent="0.25">
      <c r="A38" s="60">
        <f t="shared" si="3"/>
        <v>12</v>
      </c>
      <c r="B38" s="47" t="s">
        <v>203</v>
      </c>
      <c r="C38" s="63"/>
      <c r="D38" s="63"/>
      <c r="E38" s="63"/>
      <c r="F38" s="63"/>
      <c r="G38" s="63"/>
      <c r="H38" s="63"/>
      <c r="I38" s="63">
        <v>1</v>
      </c>
      <c r="J38" s="63">
        <v>1</v>
      </c>
      <c r="K38" s="63"/>
      <c r="L38" s="63"/>
      <c r="M38" s="63"/>
      <c r="N38" s="63"/>
      <c r="O38" s="63">
        <v>1</v>
      </c>
      <c r="P38" s="63">
        <v>1</v>
      </c>
      <c r="Q38" s="63"/>
      <c r="R38" s="63"/>
      <c r="S38" s="63">
        <v>1</v>
      </c>
      <c r="T38" s="63">
        <v>1</v>
      </c>
      <c r="U38" s="63">
        <v>1</v>
      </c>
      <c r="V38" s="63">
        <v>2</v>
      </c>
      <c r="W38" s="63"/>
      <c r="X38" s="63">
        <v>1</v>
      </c>
      <c r="Y38" s="63">
        <v>1</v>
      </c>
      <c r="Z38" s="63">
        <v>1</v>
      </c>
      <c r="AA38" s="73">
        <v>2315</v>
      </c>
      <c r="AB38" s="73">
        <v>1458</v>
      </c>
      <c r="AC38" s="73">
        <v>2315</v>
      </c>
      <c r="AD38" s="73">
        <v>1438</v>
      </c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>
        <v>159</v>
      </c>
      <c r="AP38" s="73">
        <v>159</v>
      </c>
      <c r="AQ38" s="73">
        <v>2315</v>
      </c>
      <c r="AR38" s="73">
        <v>2291</v>
      </c>
      <c r="AS38" s="73">
        <v>1299</v>
      </c>
      <c r="AT38" s="73">
        <v>1280</v>
      </c>
    </row>
    <row r="39" spans="1:46" ht="18.75" customHeight="1" x14ac:dyDescent="0.25">
      <c r="A39" s="60">
        <f t="shared" si="3"/>
        <v>13</v>
      </c>
      <c r="B39" s="47" t="s">
        <v>204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>
        <v>2</v>
      </c>
      <c r="P39" s="63">
        <v>2</v>
      </c>
      <c r="Q39" s="63"/>
      <c r="R39" s="63"/>
      <c r="S39" s="63"/>
      <c r="T39" s="63"/>
      <c r="U39" s="63">
        <v>1</v>
      </c>
      <c r="V39" s="63">
        <v>1</v>
      </c>
      <c r="W39" s="63"/>
      <c r="X39" s="63"/>
      <c r="Y39" s="63"/>
      <c r="Z39" s="63"/>
      <c r="AA39" s="73">
        <v>1713</v>
      </c>
      <c r="AB39" s="73">
        <v>1713</v>
      </c>
      <c r="AC39" s="73">
        <v>1432</v>
      </c>
      <c r="AD39" s="73">
        <v>1432</v>
      </c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>
        <v>945</v>
      </c>
      <c r="AP39" s="73">
        <v>945</v>
      </c>
      <c r="AQ39" s="73">
        <v>1713</v>
      </c>
      <c r="AR39" s="73">
        <v>1713</v>
      </c>
      <c r="AS39" s="73">
        <v>487</v>
      </c>
      <c r="AT39" s="73">
        <v>487</v>
      </c>
    </row>
    <row r="40" spans="1:46" ht="15" customHeight="1" x14ac:dyDescent="0.25">
      <c r="A40" s="60">
        <f t="shared" si="3"/>
        <v>14</v>
      </c>
      <c r="B40" s="25" t="s">
        <v>205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</row>
    <row r="41" spans="1:46" ht="15" customHeight="1" x14ac:dyDescent="0.25">
      <c r="A41" s="60">
        <f t="shared" si="3"/>
        <v>15</v>
      </c>
      <c r="B41" s="47" t="s">
        <v>206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</row>
    <row r="42" spans="1:46" ht="30.75" customHeight="1" x14ac:dyDescent="0.25">
      <c r="A42" s="60">
        <f t="shared" si="3"/>
        <v>16</v>
      </c>
      <c r="B42" s="25" t="s">
        <v>207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>
        <v>147</v>
      </c>
      <c r="AN42" s="73">
        <v>147</v>
      </c>
      <c r="AO42" s="73">
        <v>169</v>
      </c>
      <c r="AP42" s="73">
        <v>169</v>
      </c>
      <c r="AQ42" s="73"/>
      <c r="AR42" s="73"/>
      <c r="AS42" s="73"/>
      <c r="AT42" s="110"/>
    </row>
    <row r="43" spans="1:46" ht="18.75" customHeight="1" x14ac:dyDescent="0.25">
      <c r="A43" s="60">
        <f t="shared" si="3"/>
        <v>17</v>
      </c>
      <c r="B43" s="47" t="s">
        <v>208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</row>
    <row r="44" spans="1:46" ht="18.75" customHeight="1" x14ac:dyDescent="0.25">
      <c r="A44" s="60">
        <f t="shared" si="3"/>
        <v>18</v>
      </c>
      <c r="B44" s="47" t="s">
        <v>209</v>
      </c>
      <c r="C44" s="63"/>
      <c r="D44" s="63"/>
      <c r="E44" s="63"/>
      <c r="F44" s="63"/>
      <c r="G44" s="63"/>
      <c r="H44" s="63"/>
      <c r="I44" s="63">
        <v>1</v>
      </c>
      <c r="J44" s="63">
        <v>1</v>
      </c>
      <c r="K44" s="63"/>
      <c r="L44" s="63"/>
      <c r="M44" s="63">
        <v>1</v>
      </c>
      <c r="N44" s="63">
        <v>1</v>
      </c>
      <c r="O44" s="63">
        <v>1</v>
      </c>
      <c r="P44" s="63">
        <v>1</v>
      </c>
      <c r="Q44" s="63"/>
      <c r="R44" s="63"/>
      <c r="S44" s="63"/>
      <c r="T44" s="63"/>
      <c r="U44" s="63">
        <v>1</v>
      </c>
      <c r="V44" s="63">
        <v>1</v>
      </c>
      <c r="W44" s="63"/>
      <c r="X44" s="63"/>
      <c r="Y44" s="63">
        <v>1</v>
      </c>
      <c r="Z44" s="63">
        <v>1</v>
      </c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</row>
    <row r="45" spans="1:46" ht="18.75" customHeight="1" x14ac:dyDescent="0.25">
      <c r="A45" s="60">
        <f t="shared" si="3"/>
        <v>19</v>
      </c>
      <c r="B45" s="47" t="s">
        <v>211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</row>
    <row r="46" spans="1:46" ht="30.75" customHeight="1" x14ac:dyDescent="0.25">
      <c r="A46" s="60">
        <f t="shared" si="3"/>
        <v>20</v>
      </c>
      <c r="B46" s="25" t="s">
        <v>212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</row>
    <row r="47" spans="1:46" ht="30.75" customHeight="1" x14ac:dyDescent="0.25">
      <c r="A47" s="60">
        <f t="shared" si="3"/>
        <v>21</v>
      </c>
      <c r="B47" s="25" t="s">
        <v>213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</row>
    <row r="48" spans="1:46" ht="20.25" customHeight="1" x14ac:dyDescent="0.25">
      <c r="A48" s="60">
        <f t="shared" si="3"/>
        <v>22</v>
      </c>
      <c r="B48" s="25" t="s">
        <v>214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</row>
    <row r="49" spans="1:46" ht="30.75" customHeight="1" x14ac:dyDescent="0.25">
      <c r="A49" s="60">
        <f t="shared" si="3"/>
        <v>23</v>
      </c>
      <c r="B49" s="25" t="s">
        <v>215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</row>
    <row r="50" spans="1:46" ht="17.25" customHeight="1" x14ac:dyDescent="0.25">
      <c r="A50" s="60">
        <f t="shared" si="3"/>
        <v>24</v>
      </c>
      <c r="B50" s="47" t="s">
        <v>216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1</v>
      </c>
      <c r="P50" s="63">
        <v>1</v>
      </c>
      <c r="Q50" s="63"/>
      <c r="R50" s="63"/>
      <c r="S50" s="63">
        <v>1</v>
      </c>
      <c r="T50" s="63">
        <v>1</v>
      </c>
      <c r="U50" s="63"/>
      <c r="V50" s="63"/>
      <c r="W50" s="63"/>
      <c r="X50" s="63"/>
      <c r="Y50" s="63"/>
      <c r="Z50" s="63"/>
      <c r="AA50" s="73">
        <v>979</v>
      </c>
      <c r="AB50" s="73">
        <v>972</v>
      </c>
      <c r="AC50" s="73">
        <v>975</v>
      </c>
      <c r="AD50" s="73">
        <v>970</v>
      </c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</row>
    <row r="51" spans="1:46" ht="17.25" customHeight="1" x14ac:dyDescent="0.25">
      <c r="A51" s="60">
        <f t="shared" si="3"/>
        <v>25</v>
      </c>
      <c r="B51" s="47" t="s">
        <v>217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>
        <v>1</v>
      </c>
      <c r="V51" s="63">
        <v>1</v>
      </c>
      <c r="W51" s="63"/>
      <c r="X51" s="63"/>
      <c r="Y51" s="63"/>
      <c r="Z51" s="63"/>
      <c r="AA51" s="371">
        <v>2117</v>
      </c>
      <c r="AB51" s="371">
        <v>2117</v>
      </c>
      <c r="AC51" s="371">
        <v>3427</v>
      </c>
      <c r="AD51" s="371">
        <v>3427</v>
      </c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371">
        <v>2117</v>
      </c>
      <c r="AR51" s="371">
        <v>2117</v>
      </c>
      <c r="AS51" s="371">
        <v>3427</v>
      </c>
      <c r="AT51" s="371">
        <v>3427</v>
      </c>
    </row>
    <row r="52" spans="1:46" ht="17.25" customHeight="1" x14ac:dyDescent="0.25">
      <c r="A52" s="60">
        <f t="shared" si="3"/>
        <v>26</v>
      </c>
      <c r="B52" s="47" t="s">
        <v>218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>
        <v>1</v>
      </c>
      <c r="V52" s="63">
        <v>1</v>
      </c>
      <c r="W52" s="63"/>
      <c r="X52" s="63"/>
      <c r="Y52" s="63"/>
      <c r="Z52" s="63"/>
      <c r="AA52" s="73">
        <v>1192</v>
      </c>
      <c r="AB52" s="73">
        <v>1192</v>
      </c>
      <c r="AC52" s="73">
        <v>1847</v>
      </c>
      <c r="AD52" s="73">
        <v>1847</v>
      </c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>
        <v>1192</v>
      </c>
      <c r="AR52" s="73">
        <v>1192</v>
      </c>
      <c r="AS52" s="73">
        <v>1847</v>
      </c>
      <c r="AT52" s="73">
        <v>1847</v>
      </c>
    </row>
    <row r="53" spans="1:46" ht="17.25" customHeight="1" x14ac:dyDescent="0.25">
      <c r="A53" s="60">
        <f t="shared" si="3"/>
        <v>27</v>
      </c>
      <c r="B53" s="47" t="s">
        <v>219</v>
      </c>
      <c r="C53" s="63"/>
      <c r="D53" s="63"/>
      <c r="E53" s="63"/>
      <c r="F53" s="63"/>
      <c r="G53" s="63"/>
      <c r="H53" s="63"/>
      <c r="I53" s="63">
        <v>1</v>
      </c>
      <c r="J53" s="63">
        <v>1</v>
      </c>
      <c r="K53" s="63"/>
      <c r="L53" s="63"/>
      <c r="M53" s="63">
        <v>1</v>
      </c>
      <c r="N53" s="63">
        <v>1</v>
      </c>
      <c r="O53" s="63">
        <v>1</v>
      </c>
      <c r="P53" s="63">
        <v>1</v>
      </c>
      <c r="Q53" s="63"/>
      <c r="R53" s="63"/>
      <c r="S53" s="63">
        <v>1</v>
      </c>
      <c r="T53" s="63">
        <v>1</v>
      </c>
      <c r="U53" s="63"/>
      <c r="V53" s="63"/>
      <c r="W53" s="63"/>
      <c r="X53" s="63"/>
      <c r="Y53" s="63"/>
      <c r="Z53" s="63"/>
      <c r="AA53" s="73">
        <v>1003</v>
      </c>
      <c r="AB53" s="73">
        <v>926</v>
      </c>
      <c r="AC53" s="73">
        <v>1003</v>
      </c>
      <c r="AD53" s="73">
        <v>914</v>
      </c>
      <c r="AE53" s="73"/>
      <c r="AF53" s="73"/>
      <c r="AG53" s="73"/>
      <c r="AH53" s="73"/>
      <c r="AI53" s="73">
        <v>619</v>
      </c>
      <c r="AJ53" s="73">
        <v>542</v>
      </c>
      <c r="AK53" s="73">
        <v>621</v>
      </c>
      <c r="AL53" s="73">
        <v>532</v>
      </c>
      <c r="AM53" s="73">
        <v>384</v>
      </c>
      <c r="AN53" s="73">
        <v>384</v>
      </c>
      <c r="AO53" s="73">
        <v>382</v>
      </c>
      <c r="AP53" s="73">
        <v>382</v>
      </c>
      <c r="AQ53" s="73"/>
      <c r="AR53" s="73"/>
      <c r="AS53" s="73"/>
      <c r="AT53" s="73"/>
    </row>
    <row r="54" spans="1:46" ht="17.25" customHeight="1" x14ac:dyDescent="0.25">
      <c r="A54" s="60">
        <f t="shared" si="3"/>
        <v>28</v>
      </c>
      <c r="B54" s="47" t="s">
        <v>220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</row>
    <row r="55" spans="1:46" ht="17.25" customHeight="1" x14ac:dyDescent="0.25">
      <c r="A55" s="60">
        <f t="shared" si="3"/>
        <v>29</v>
      </c>
      <c r="B55" s="25" t="s">
        <v>221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1</v>
      </c>
      <c r="P55" s="63">
        <v>1</v>
      </c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73">
        <v>889</v>
      </c>
      <c r="AB55" s="73">
        <v>889</v>
      </c>
      <c r="AC55" s="73">
        <v>761</v>
      </c>
      <c r="AD55" s="73">
        <v>745</v>
      </c>
      <c r="AE55" s="73"/>
      <c r="AF55" s="73"/>
      <c r="AG55" s="73"/>
      <c r="AH55" s="73"/>
      <c r="AI55" s="73"/>
      <c r="AJ55" s="73"/>
      <c r="AK55" s="73"/>
      <c r="AL55" s="73"/>
      <c r="AM55" s="73">
        <v>889</v>
      </c>
      <c r="AN55" s="73">
        <v>889</v>
      </c>
      <c r="AO55" s="73">
        <v>761</v>
      </c>
      <c r="AP55" s="73">
        <v>745</v>
      </c>
      <c r="AQ55" s="73"/>
      <c r="AR55" s="73"/>
      <c r="AS55" s="73"/>
      <c r="AT55" s="73"/>
    </row>
    <row r="56" spans="1:46" ht="17.25" customHeight="1" x14ac:dyDescent="0.25">
      <c r="A56" s="60">
        <f t="shared" si="3"/>
        <v>30</v>
      </c>
      <c r="B56" s="47" t="s">
        <v>222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1</v>
      </c>
      <c r="P56" s="63">
        <v>1</v>
      </c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</row>
    <row r="57" spans="1:46" ht="30.75" customHeight="1" x14ac:dyDescent="0.25">
      <c r="A57" s="60">
        <f t="shared" si="3"/>
        <v>31</v>
      </c>
      <c r="B57" s="25" t="s">
        <v>223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>
        <v>1</v>
      </c>
      <c r="V57" s="63">
        <v>1</v>
      </c>
      <c r="W57" s="63"/>
      <c r="X57" s="63"/>
      <c r="Y57" s="63"/>
      <c r="Z57" s="63"/>
      <c r="AA57" s="73">
        <v>6</v>
      </c>
      <c r="AB57" s="73"/>
      <c r="AC57" s="73">
        <v>95</v>
      </c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>
        <v>6</v>
      </c>
      <c r="AR57" s="73"/>
      <c r="AS57" s="73">
        <v>95</v>
      </c>
      <c r="AT57" s="73"/>
    </row>
    <row r="58" spans="1:46" ht="30.75" customHeight="1" x14ac:dyDescent="0.25">
      <c r="A58" s="60">
        <f t="shared" si="3"/>
        <v>32</v>
      </c>
      <c r="B58" s="25" t="s">
        <v>224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>
        <v>2</v>
      </c>
      <c r="V58" s="63">
        <v>2</v>
      </c>
      <c r="W58" s="63"/>
      <c r="X58" s="63"/>
      <c r="Y58" s="63"/>
      <c r="Z58" s="63"/>
      <c r="AA58" s="73">
        <v>19</v>
      </c>
      <c r="AB58" s="73">
        <v>9</v>
      </c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>
        <v>19</v>
      </c>
      <c r="AR58" s="73"/>
      <c r="AS58" s="73">
        <v>9</v>
      </c>
      <c r="AT58" s="73"/>
    </row>
    <row r="59" spans="1:46" ht="30.75" customHeight="1" x14ac:dyDescent="0.25">
      <c r="A59" s="60">
        <f t="shared" si="3"/>
        <v>33</v>
      </c>
      <c r="B59" s="25" t="s">
        <v>225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</row>
    <row r="60" spans="1:46" ht="30.75" customHeight="1" x14ac:dyDescent="0.25">
      <c r="A60" s="60">
        <f t="shared" si="3"/>
        <v>34</v>
      </c>
      <c r="B60" s="25" t="s">
        <v>226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</v>
      </c>
      <c r="P60" s="63">
        <v>1</v>
      </c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73">
        <v>3</v>
      </c>
      <c r="AB60" s="73"/>
      <c r="AC60" s="73">
        <v>5</v>
      </c>
      <c r="AD60" s="73"/>
      <c r="AE60" s="73"/>
      <c r="AF60" s="73"/>
      <c r="AG60" s="73"/>
      <c r="AH60" s="73"/>
      <c r="AI60" s="73"/>
      <c r="AJ60" s="73"/>
      <c r="AK60" s="73"/>
      <c r="AL60" s="73"/>
      <c r="AM60" s="73">
        <v>3</v>
      </c>
      <c r="AN60" s="73"/>
      <c r="AO60" s="73">
        <v>5</v>
      </c>
      <c r="AP60" s="73"/>
      <c r="AQ60" s="73"/>
      <c r="AR60" s="73"/>
      <c r="AS60" s="73"/>
      <c r="AT60" s="73"/>
    </row>
    <row r="61" spans="1:46" x14ac:dyDescent="0.25">
      <c r="A61" s="54"/>
      <c r="B61" s="55" t="s">
        <v>255</v>
      </c>
      <c r="C61" s="101">
        <f t="shared" ref="C61:AT61" si="4">SUM(C27:C60)</f>
        <v>1</v>
      </c>
      <c r="D61" s="101">
        <f t="shared" si="4"/>
        <v>1</v>
      </c>
      <c r="E61" s="101">
        <f t="shared" si="4"/>
        <v>0</v>
      </c>
      <c r="F61" s="101">
        <f t="shared" si="4"/>
        <v>0</v>
      </c>
      <c r="G61" s="101">
        <f t="shared" si="4"/>
        <v>0</v>
      </c>
      <c r="H61" s="101">
        <f t="shared" si="4"/>
        <v>0</v>
      </c>
      <c r="I61" s="101">
        <f t="shared" si="4"/>
        <v>8</v>
      </c>
      <c r="J61" s="101">
        <f t="shared" si="4"/>
        <v>8</v>
      </c>
      <c r="K61" s="101">
        <f t="shared" si="4"/>
        <v>0</v>
      </c>
      <c r="L61" s="101">
        <f t="shared" si="4"/>
        <v>0</v>
      </c>
      <c r="M61" s="101">
        <f t="shared" si="4"/>
        <v>4</v>
      </c>
      <c r="N61" s="101">
        <f t="shared" si="4"/>
        <v>4</v>
      </c>
      <c r="O61" s="101">
        <f t="shared" si="4"/>
        <v>20</v>
      </c>
      <c r="P61" s="101">
        <f t="shared" si="4"/>
        <v>20</v>
      </c>
      <c r="Q61" s="101">
        <f t="shared" si="4"/>
        <v>3</v>
      </c>
      <c r="R61" s="101">
        <f t="shared" si="4"/>
        <v>0</v>
      </c>
      <c r="S61" s="101">
        <f t="shared" si="4"/>
        <v>4</v>
      </c>
      <c r="T61" s="101">
        <f t="shared" si="4"/>
        <v>4</v>
      </c>
      <c r="U61" s="101">
        <f t="shared" si="4"/>
        <v>13</v>
      </c>
      <c r="V61" s="101">
        <f t="shared" si="4"/>
        <v>14</v>
      </c>
      <c r="W61" s="101">
        <f t="shared" si="4"/>
        <v>0</v>
      </c>
      <c r="X61" s="101">
        <f t="shared" si="4"/>
        <v>1</v>
      </c>
      <c r="Y61" s="101">
        <f t="shared" si="4"/>
        <v>6</v>
      </c>
      <c r="Z61" s="101">
        <f t="shared" si="4"/>
        <v>6</v>
      </c>
      <c r="AA61" s="101">
        <f t="shared" si="4"/>
        <v>79308</v>
      </c>
      <c r="AB61" s="101">
        <f t="shared" si="4"/>
        <v>71508</v>
      </c>
      <c r="AC61" s="101">
        <f t="shared" si="4"/>
        <v>82898</v>
      </c>
      <c r="AD61" s="101">
        <f t="shared" si="4"/>
        <v>80197</v>
      </c>
      <c r="AE61" s="101">
        <f t="shared" si="4"/>
        <v>168</v>
      </c>
      <c r="AF61" s="101">
        <f t="shared" si="4"/>
        <v>128</v>
      </c>
      <c r="AG61" s="101">
        <f t="shared" si="4"/>
        <v>168</v>
      </c>
      <c r="AH61" s="101">
        <f t="shared" si="4"/>
        <v>123</v>
      </c>
      <c r="AI61" s="101">
        <f t="shared" si="4"/>
        <v>9492</v>
      </c>
      <c r="AJ61" s="101">
        <f t="shared" si="4"/>
        <v>6500</v>
      </c>
      <c r="AK61" s="101">
        <f t="shared" si="4"/>
        <v>8464</v>
      </c>
      <c r="AL61" s="101">
        <f t="shared" si="4"/>
        <v>8031</v>
      </c>
      <c r="AM61" s="101">
        <f t="shared" si="4"/>
        <v>43240</v>
      </c>
      <c r="AN61" s="101">
        <f t="shared" si="4"/>
        <v>39362</v>
      </c>
      <c r="AO61" s="101">
        <f t="shared" si="4"/>
        <v>45925</v>
      </c>
      <c r="AP61" s="101">
        <f t="shared" si="4"/>
        <v>44813</v>
      </c>
      <c r="AQ61" s="101">
        <f t="shared" si="4"/>
        <v>21110</v>
      </c>
      <c r="AR61" s="101">
        <f t="shared" si="4"/>
        <v>21012</v>
      </c>
      <c r="AS61" s="101">
        <f t="shared" si="4"/>
        <v>22180</v>
      </c>
      <c r="AT61" s="101">
        <f t="shared" si="4"/>
        <v>22016</v>
      </c>
    </row>
    <row r="62" spans="1:46" x14ac:dyDescent="0.25">
      <c r="A62" s="92"/>
      <c r="B62" s="93" t="s">
        <v>257</v>
      </c>
      <c r="C62" s="103">
        <f t="shared" ref="C62:AT62" si="5">C61+C26</f>
        <v>5</v>
      </c>
      <c r="D62" s="103">
        <f t="shared" si="5"/>
        <v>5</v>
      </c>
      <c r="E62" s="103">
        <f t="shared" si="5"/>
        <v>1</v>
      </c>
      <c r="F62" s="103">
        <f t="shared" si="5"/>
        <v>0</v>
      </c>
      <c r="G62" s="103">
        <f t="shared" si="5"/>
        <v>2</v>
      </c>
      <c r="H62" s="103">
        <f t="shared" si="5"/>
        <v>2</v>
      </c>
      <c r="I62" s="103">
        <f t="shared" si="5"/>
        <v>27</v>
      </c>
      <c r="J62" s="103">
        <f t="shared" si="5"/>
        <v>27</v>
      </c>
      <c r="K62" s="103">
        <f t="shared" si="5"/>
        <v>4</v>
      </c>
      <c r="L62" s="103">
        <f t="shared" si="5"/>
        <v>4</v>
      </c>
      <c r="M62" s="103">
        <f t="shared" si="5"/>
        <v>7</v>
      </c>
      <c r="N62" s="103">
        <f t="shared" si="5"/>
        <v>9</v>
      </c>
      <c r="O62" s="103">
        <f t="shared" si="5"/>
        <v>63</v>
      </c>
      <c r="P62" s="103">
        <f t="shared" si="5"/>
        <v>63</v>
      </c>
      <c r="Q62" s="103">
        <f t="shared" si="5"/>
        <v>4</v>
      </c>
      <c r="R62" s="103">
        <f t="shared" si="5"/>
        <v>1</v>
      </c>
      <c r="S62" s="103">
        <f t="shared" si="5"/>
        <v>23</v>
      </c>
      <c r="T62" s="103">
        <f t="shared" si="5"/>
        <v>26</v>
      </c>
      <c r="U62" s="103">
        <f t="shared" si="5"/>
        <v>19</v>
      </c>
      <c r="V62" s="103">
        <f t="shared" si="5"/>
        <v>20</v>
      </c>
      <c r="W62" s="103">
        <f t="shared" si="5"/>
        <v>0</v>
      </c>
      <c r="X62" s="103">
        <f t="shared" si="5"/>
        <v>1</v>
      </c>
      <c r="Y62" s="103">
        <f t="shared" si="5"/>
        <v>8</v>
      </c>
      <c r="Z62" s="103">
        <f t="shared" si="5"/>
        <v>9</v>
      </c>
      <c r="AA62" s="103">
        <f t="shared" si="5"/>
        <v>435522</v>
      </c>
      <c r="AB62" s="103">
        <f t="shared" si="5"/>
        <v>411993</v>
      </c>
      <c r="AC62" s="103">
        <f t="shared" si="5"/>
        <v>423394</v>
      </c>
      <c r="AD62" s="103">
        <f t="shared" si="5"/>
        <v>409608</v>
      </c>
      <c r="AE62" s="103">
        <f t="shared" si="5"/>
        <v>3839</v>
      </c>
      <c r="AF62" s="103">
        <f t="shared" si="5"/>
        <v>2566</v>
      </c>
      <c r="AG62" s="103">
        <f t="shared" si="5"/>
        <v>4226</v>
      </c>
      <c r="AH62" s="103">
        <f t="shared" si="5"/>
        <v>2927</v>
      </c>
      <c r="AI62" s="103">
        <f t="shared" si="5"/>
        <v>102755</v>
      </c>
      <c r="AJ62" s="103">
        <f t="shared" si="5"/>
        <v>97351</v>
      </c>
      <c r="AK62" s="103">
        <f t="shared" si="5"/>
        <v>100049</v>
      </c>
      <c r="AL62" s="103">
        <f t="shared" si="5"/>
        <v>96069</v>
      </c>
      <c r="AM62" s="103">
        <f t="shared" si="5"/>
        <v>257943</v>
      </c>
      <c r="AN62" s="103">
        <f t="shared" si="5"/>
        <v>242944</v>
      </c>
      <c r="AO62" s="103">
        <f t="shared" si="5"/>
        <v>260313</v>
      </c>
      <c r="AP62" s="103">
        <f t="shared" si="5"/>
        <v>253421</v>
      </c>
      <c r="AQ62" s="103">
        <f t="shared" si="5"/>
        <v>71801</v>
      </c>
      <c r="AR62" s="103">
        <f t="shared" si="5"/>
        <v>69488</v>
      </c>
      <c r="AS62" s="103">
        <f t="shared" si="5"/>
        <v>60486</v>
      </c>
      <c r="AT62" s="103">
        <f t="shared" si="5"/>
        <v>58335</v>
      </c>
    </row>
  </sheetData>
  <mergeCells count="87">
    <mergeCell ref="E2:F2"/>
    <mergeCell ref="C6:Z6"/>
    <mergeCell ref="AE3:AI3"/>
    <mergeCell ref="AI9:AJ9"/>
    <mergeCell ref="AK9:AL9"/>
    <mergeCell ref="S9:T9"/>
    <mergeCell ref="K9:L9"/>
    <mergeCell ref="M9:N9"/>
    <mergeCell ref="Q9:R9"/>
    <mergeCell ref="U8:V9"/>
    <mergeCell ref="W8:Z8"/>
    <mergeCell ref="K8:N8"/>
    <mergeCell ref="O8:P9"/>
    <mergeCell ref="AI8:AL8"/>
    <mergeCell ref="C8:D9"/>
    <mergeCell ref="G9:H9"/>
    <mergeCell ref="C7:H7"/>
    <mergeCell ref="I7:N7"/>
    <mergeCell ref="O7:T7"/>
    <mergeCell ref="Q8:T8"/>
    <mergeCell ref="E8:H8"/>
    <mergeCell ref="I8:J9"/>
    <mergeCell ref="E9:F9"/>
    <mergeCell ref="AA8:AB8"/>
    <mergeCell ref="AA7:AD7"/>
    <mergeCell ref="AC8:AD8"/>
    <mergeCell ref="W9:X9"/>
    <mergeCell ref="Y9:Z9"/>
    <mergeCell ref="U7:Z7"/>
    <mergeCell ref="AE8:AH8"/>
    <mergeCell ref="AG9:AH9"/>
    <mergeCell ref="AE10:AE11"/>
    <mergeCell ref="AF10:AF11"/>
    <mergeCell ref="AG10:AG11"/>
    <mergeCell ref="AH10:AH11"/>
    <mergeCell ref="AE9:AF9"/>
    <mergeCell ref="AM8:AP8"/>
    <mergeCell ref="AM9:AN9"/>
    <mergeCell ref="AO9:AP9"/>
    <mergeCell ref="AM10:AM11"/>
    <mergeCell ref="AN10:AN11"/>
    <mergeCell ref="AO10:AO11"/>
    <mergeCell ref="AS10:AS11"/>
    <mergeCell ref="AT10:AT11"/>
    <mergeCell ref="AI10:AI11"/>
    <mergeCell ref="AJ10:AJ11"/>
    <mergeCell ref="AK10:AK11"/>
    <mergeCell ref="AL10:AL11"/>
    <mergeCell ref="AA6:AT6"/>
    <mergeCell ref="AE7:AT7"/>
    <mergeCell ref="C10:C11"/>
    <mergeCell ref="D10:D11"/>
    <mergeCell ref="E10:E11"/>
    <mergeCell ref="F10:F11"/>
    <mergeCell ref="G10:G11"/>
    <mergeCell ref="H10:H11"/>
    <mergeCell ref="I10:I11"/>
    <mergeCell ref="J10:J11"/>
    <mergeCell ref="AP10:AP11"/>
    <mergeCell ref="AQ8:AT8"/>
    <mergeCell ref="AQ9:AR9"/>
    <mergeCell ref="AS9:AT9"/>
    <mergeCell ref="AQ10:AQ11"/>
    <mergeCell ref="AR10:AR11"/>
    <mergeCell ref="V10:V11"/>
    <mergeCell ref="K10:K11"/>
    <mergeCell ref="L10:L11"/>
    <mergeCell ref="M10:M11"/>
    <mergeCell ref="N10:N11"/>
    <mergeCell ref="O10:O11"/>
    <mergeCell ref="P10:P11"/>
    <mergeCell ref="AC10:AC11"/>
    <mergeCell ref="AD10:AD11"/>
    <mergeCell ref="A6:A11"/>
    <mergeCell ref="B6:B11"/>
    <mergeCell ref="B3:AA3"/>
    <mergeCell ref="W10:W11"/>
    <mergeCell ref="X10:X11"/>
    <mergeCell ref="Y10:Y11"/>
    <mergeCell ref="Z10:Z11"/>
    <mergeCell ref="AA10:AA11"/>
    <mergeCell ref="AB10:AB11"/>
    <mergeCell ref="Q10:Q11"/>
    <mergeCell ref="R10:R11"/>
    <mergeCell ref="S10:S11"/>
    <mergeCell ref="T10:T11"/>
    <mergeCell ref="U10:U11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информация о деятельности</vt:lpstr>
      <vt:lpstr>2 МТБ</vt:lpstr>
      <vt:lpstr>3 Охват стоматологической помощ</vt:lpstr>
      <vt:lpstr>4 терапия и детство ОМС (кол-в)</vt:lpstr>
      <vt:lpstr>5 Кач терапия и детство ОМС</vt:lpstr>
      <vt:lpstr>6 хирургия</vt:lpstr>
      <vt:lpstr>7 ортодонтия</vt:lpstr>
      <vt:lpstr>8 ортопедия платная</vt:lpstr>
      <vt:lpstr>9 рентгенология</vt:lpstr>
      <vt:lpstr>10 онкопатология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Рецлова</dc:creator>
  <cp:lastModifiedBy>Бикмухаметова А.А</cp:lastModifiedBy>
  <cp:lastPrinted>2020-05-22T09:15:59Z</cp:lastPrinted>
  <dcterms:created xsi:type="dcterms:W3CDTF">2012-04-25T11:57:56Z</dcterms:created>
  <dcterms:modified xsi:type="dcterms:W3CDTF">2020-05-22T10:00:50Z</dcterms:modified>
</cp:coreProperties>
</file>